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9040" windowHeight="16440" tabRatio="803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1">' Račun prihoda i rashoda (2)'!$A$1:$I$76</definedName>
    <definedName name="_xlnm.Print_Area" localSheetId="3">'POSEBNI DIO'!$A$1:$E$164</definedName>
    <definedName name="_xlnm.Print_Area" localSheetId="4">'Rashodi prema izvorima finan'!$A$1:$F$36</definedName>
    <definedName name="_xlnm.Print_Area" localSheetId="0">Sažetak!$A$2:$I$36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5" l="1"/>
  <c r="H112" i="15"/>
  <c r="H111" i="15"/>
  <c r="H106" i="15"/>
  <c r="H105" i="15"/>
  <c r="H93" i="15"/>
  <c r="H92" i="15"/>
  <c r="H87" i="15"/>
  <c r="H86" i="15"/>
  <c r="H85" i="15"/>
  <c r="H83" i="15"/>
  <c r="H82" i="15"/>
  <c r="H91" i="15"/>
  <c r="H97" i="15"/>
  <c r="H108" i="15"/>
  <c r="H104" i="15" s="1"/>
  <c r="H110" i="15"/>
  <c r="H8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10" i="15"/>
  <c r="D9" i="5"/>
  <c r="D10" i="5"/>
  <c r="D11" i="5"/>
  <c r="D23" i="5"/>
  <c r="D22" i="5"/>
  <c r="D25" i="5"/>
  <c r="D27" i="5"/>
  <c r="D28" i="5"/>
  <c r="D29" i="5"/>
  <c r="D30" i="5"/>
  <c r="D24" i="5"/>
  <c r="D9" i="8"/>
  <c r="D8" i="5"/>
  <c r="E28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E82" i="14"/>
  <c r="E83" i="14"/>
  <c r="E57" i="14"/>
  <c r="E40" i="14"/>
  <c r="E111" i="14"/>
  <c r="E110" i="14" s="1"/>
  <c r="E107" i="14"/>
  <c r="E108" i="14"/>
  <c r="E102" i="14"/>
  <c r="E94" i="14"/>
  <c r="E87" i="14"/>
  <c r="E84" i="14"/>
  <c r="H103" i="15" l="1"/>
  <c r="H26" i="1"/>
  <c r="H25" i="1"/>
  <c r="C9" i="14" l="1"/>
  <c r="D9" i="14"/>
  <c r="E9" i="14"/>
  <c r="G110" i="15" l="1"/>
  <c r="I110" i="15"/>
  <c r="G104" i="15"/>
  <c r="I104" i="15"/>
  <c r="G97" i="15"/>
  <c r="I97" i="15"/>
  <c r="G91" i="15"/>
  <c r="I91" i="15"/>
  <c r="G85" i="15"/>
  <c r="I85" i="15"/>
  <c r="G82" i="15"/>
  <c r="I82" i="15"/>
  <c r="G13" i="15"/>
  <c r="G12" i="15" s="1"/>
  <c r="I13" i="15"/>
  <c r="I12" i="15" s="1"/>
  <c r="G17" i="15"/>
  <c r="I17" i="15"/>
  <c r="G23" i="15"/>
  <c r="I23" i="15"/>
  <c r="G29" i="15"/>
  <c r="I29" i="15"/>
  <c r="G36" i="15"/>
  <c r="G35" i="15" s="1"/>
  <c r="I36" i="15"/>
  <c r="I35" i="15" s="1"/>
  <c r="G43" i="15"/>
  <c r="G42" i="15" s="1"/>
  <c r="I43" i="15"/>
  <c r="I42" i="15" s="1"/>
  <c r="G50" i="15"/>
  <c r="I50" i="15"/>
  <c r="G54" i="15"/>
  <c r="I54" i="15"/>
  <c r="G58" i="15"/>
  <c r="G57" i="15" s="1"/>
  <c r="I58" i="15"/>
  <c r="I57" i="15" s="1"/>
  <c r="G63" i="15"/>
  <c r="G62" i="15" s="1"/>
  <c r="I63" i="15"/>
  <c r="I62" i="15" s="1"/>
  <c r="G49" i="15" l="1"/>
  <c r="I49" i="15"/>
  <c r="I103" i="15"/>
  <c r="I15" i="1" s="1"/>
  <c r="H15" i="1"/>
  <c r="G103" i="15"/>
  <c r="G15" i="1" s="1"/>
  <c r="G81" i="15"/>
  <c r="G14" i="1" s="1"/>
  <c r="I81" i="15"/>
  <c r="H14" i="1"/>
  <c r="I14" i="1"/>
  <c r="I16" i="15"/>
  <c r="G16" i="15"/>
  <c r="G11" i="15" s="1"/>
  <c r="G11" i="1" s="1"/>
  <c r="I11" i="15" l="1"/>
  <c r="I11" i="1" s="1"/>
  <c r="H11" i="1"/>
  <c r="I80" i="15"/>
  <c r="G80" i="15"/>
  <c r="I72" i="15"/>
  <c r="H72" i="15"/>
  <c r="G72" i="15"/>
  <c r="I70" i="15"/>
  <c r="I69" i="15" s="1"/>
  <c r="H70" i="15"/>
  <c r="H69" i="15" s="1"/>
  <c r="G70" i="15"/>
  <c r="G69" i="15" s="1"/>
  <c r="E160" i="14"/>
  <c r="E159" i="14" s="1"/>
  <c r="E158" i="14" s="1"/>
  <c r="E13" i="14" s="1"/>
  <c r="D13" i="14"/>
  <c r="C160" i="14"/>
  <c r="C159" i="14" s="1"/>
  <c r="C158" i="14" s="1"/>
  <c r="C13" i="14" s="1"/>
  <c r="E156" i="14"/>
  <c r="E155" i="14" s="1"/>
  <c r="C156" i="14"/>
  <c r="C155" i="14" s="1"/>
  <c r="E153" i="14"/>
  <c r="C153" i="14"/>
  <c r="E150" i="14"/>
  <c r="C150" i="14"/>
  <c r="E146" i="14"/>
  <c r="C146" i="14"/>
  <c r="E143" i="14"/>
  <c r="C143" i="14"/>
  <c r="E138" i="14"/>
  <c r="C138" i="14"/>
  <c r="E132" i="14"/>
  <c r="C132" i="14"/>
  <c r="E127" i="14"/>
  <c r="D11" i="14"/>
  <c r="C127" i="14"/>
  <c r="E123" i="14"/>
  <c r="C123" i="14"/>
  <c r="E121" i="14"/>
  <c r="C121" i="14"/>
  <c r="C120" i="14" s="1"/>
  <c r="E118" i="14"/>
  <c r="C118" i="14"/>
  <c r="C111" i="14"/>
  <c r="C108" i="14"/>
  <c r="C107" i="14" s="1"/>
  <c r="C102" i="14"/>
  <c r="C94" i="14"/>
  <c r="C87" i="14"/>
  <c r="C84" i="14"/>
  <c r="E79" i="14"/>
  <c r="E78" i="14" s="1"/>
  <c r="C79" i="14"/>
  <c r="C78" i="14"/>
  <c r="E76" i="14"/>
  <c r="E75" i="14" s="1"/>
  <c r="C76" i="14"/>
  <c r="C75" i="14" s="1"/>
  <c r="E72" i="14"/>
  <c r="E71" i="14" s="1"/>
  <c r="C72" i="14"/>
  <c r="C71" i="14" s="1"/>
  <c r="C69" i="14"/>
  <c r="E63" i="14"/>
  <c r="C63" i="14"/>
  <c r="E60" i="14"/>
  <c r="C60" i="14"/>
  <c r="C58" i="14"/>
  <c r="E50" i="14"/>
  <c r="C50" i="14"/>
  <c r="C40" i="14"/>
  <c r="E33" i="14"/>
  <c r="C33" i="14"/>
  <c r="E29" i="14"/>
  <c r="C29" i="14"/>
  <c r="E25" i="14"/>
  <c r="C25" i="14"/>
  <c r="E23" i="14"/>
  <c r="C23" i="14"/>
  <c r="E19" i="14"/>
  <c r="C19" i="14"/>
  <c r="C74" i="14" l="1"/>
  <c r="C149" i="14"/>
  <c r="E126" i="14"/>
  <c r="E125" i="14" s="1"/>
  <c r="E11" i="14" s="1"/>
  <c r="D12" i="14"/>
  <c r="E120" i="14"/>
  <c r="C110" i="14"/>
  <c r="C28" i="14"/>
  <c r="H68" i="15"/>
  <c r="H67" i="15" s="1"/>
  <c r="I68" i="15"/>
  <c r="I67" i="15" s="1"/>
  <c r="I10" i="15" s="1"/>
  <c r="G68" i="15"/>
  <c r="G67" i="15" s="1"/>
  <c r="G10" i="15" s="1"/>
  <c r="C137" i="14"/>
  <c r="C136" i="14" s="1"/>
  <c r="C12" i="14" s="1"/>
  <c r="C126" i="14"/>
  <c r="C125" i="14" s="1"/>
  <c r="C11" i="14" s="1"/>
  <c r="E149" i="14"/>
  <c r="E18" i="14"/>
  <c r="E62" i="14"/>
  <c r="E163" i="14" s="1"/>
  <c r="C62" i="14"/>
  <c r="C163" i="14" s="1"/>
  <c r="E137" i="14"/>
  <c r="C57" i="14"/>
  <c r="C18" i="14"/>
  <c r="C83" i="14"/>
  <c r="D163" i="14"/>
  <c r="D162" i="14" l="1"/>
  <c r="D164" i="14" s="1"/>
  <c r="C82" i="14"/>
  <c r="C17" i="14"/>
  <c r="E17" i="14"/>
  <c r="E136" i="14"/>
  <c r="E12" i="14" s="1"/>
  <c r="E162" i="14"/>
  <c r="E164" i="14" s="1"/>
  <c r="C162" i="14"/>
  <c r="C164" i="14" s="1"/>
  <c r="E8" i="14" l="1"/>
  <c r="D17" i="14"/>
  <c r="C81" i="14"/>
  <c r="C10" i="14"/>
  <c r="E81" i="14"/>
  <c r="E10" i="14"/>
  <c r="E7" i="14" s="1"/>
  <c r="D10" i="14"/>
  <c r="D8" i="14"/>
  <c r="C16" i="14"/>
  <c r="C8" i="14"/>
  <c r="C7" i="14" s="1"/>
  <c r="E16" i="14"/>
  <c r="D16" i="14" s="1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H58" i="13" s="1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C50" i="13"/>
  <c r="G49" i="13"/>
  <c r="F49" i="13"/>
  <c r="E49" i="13"/>
  <c r="J48" i="13"/>
  <c r="J47" i="13" s="1"/>
  <c r="D48" i="13"/>
  <c r="D47" i="13" s="1"/>
  <c r="C48" i="13"/>
  <c r="C47" i="13" s="1"/>
  <c r="G47" i="13"/>
  <c r="F47" i="13"/>
  <c r="E47" i="13"/>
  <c r="J46" i="13"/>
  <c r="J45" i="13" s="1"/>
  <c r="C46" i="13"/>
  <c r="H46" i="13" s="1"/>
  <c r="G45" i="13"/>
  <c r="F45" i="13"/>
  <c r="E45" i="13"/>
  <c r="D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J39" i="13"/>
  <c r="G39" i="13"/>
  <c r="G38" i="13" s="1"/>
  <c r="D39" i="13"/>
  <c r="C39" i="13"/>
  <c r="F38" i="13"/>
  <c r="E38" i="13"/>
  <c r="J37" i="13"/>
  <c r="J36" i="13" s="1"/>
  <c r="C37" i="13"/>
  <c r="H37" i="13" s="1"/>
  <c r="G36" i="13"/>
  <c r="F36" i="13"/>
  <c r="E36" i="13"/>
  <c r="D36" i="13"/>
  <c r="J35" i="13"/>
  <c r="G35" i="13"/>
  <c r="G26" i="13" s="1"/>
  <c r="F35" i="13"/>
  <c r="E35" i="13"/>
  <c r="E26" i="13" s="1"/>
  <c r="D35" i="13"/>
  <c r="C35" i="13"/>
  <c r="J34" i="13"/>
  <c r="C34" i="13"/>
  <c r="H34" i="13" s="1"/>
  <c r="I34" i="13" s="1"/>
  <c r="J33" i="13"/>
  <c r="D33" i="13"/>
  <c r="C33" i="13"/>
  <c r="J32" i="13"/>
  <c r="D32" i="13"/>
  <c r="C32" i="13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J25" i="13"/>
  <c r="D25" i="13"/>
  <c r="C25" i="13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J19" i="13" s="1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H29" i="13" l="1"/>
  <c r="I29" i="13" s="1"/>
  <c r="H50" i="13"/>
  <c r="H51" i="13"/>
  <c r="I51" i="13" s="1"/>
  <c r="D38" i="13"/>
  <c r="D49" i="13"/>
  <c r="H22" i="13"/>
  <c r="I22" i="13" s="1"/>
  <c r="C36" i="13"/>
  <c r="H44" i="13"/>
  <c r="I44" i="13" s="1"/>
  <c r="J26" i="13"/>
  <c r="H40" i="13"/>
  <c r="I40" i="13" s="1"/>
  <c r="E19" i="13"/>
  <c r="E5" i="13" s="1"/>
  <c r="E4" i="13" s="1"/>
  <c r="H25" i="13"/>
  <c r="I25" i="13" s="1"/>
  <c r="C6" i="13"/>
  <c r="H21" i="13"/>
  <c r="I21" i="13" s="1"/>
  <c r="J38" i="13"/>
  <c r="C19" i="13"/>
  <c r="J49" i="13"/>
  <c r="D15" i="13"/>
  <c r="H23" i="13"/>
  <c r="I23" i="13" s="1"/>
  <c r="D19" i="13"/>
  <c r="H7" i="13"/>
  <c r="I7" i="13" s="1"/>
  <c r="H30" i="13"/>
  <c r="I30" i="13" s="1"/>
  <c r="C45" i="13"/>
  <c r="H48" i="13"/>
  <c r="I48" i="13" s="1"/>
  <c r="I47" i="13" s="1"/>
  <c r="F19" i="13"/>
  <c r="H41" i="13"/>
  <c r="I41" i="13" s="1"/>
  <c r="G19" i="13"/>
  <c r="G5" i="13" s="1"/>
  <c r="G4" i="13" s="1"/>
  <c r="C26" i="13"/>
  <c r="H35" i="13"/>
  <c r="I35" i="13" s="1"/>
  <c r="J6" i="13"/>
  <c r="J12" i="13"/>
  <c r="C15" i="13"/>
  <c r="D26" i="13"/>
  <c r="H52" i="13"/>
  <c r="I52" i="13" s="1"/>
  <c r="J15" i="13"/>
  <c r="F26" i="13"/>
  <c r="H24" i="13"/>
  <c r="I24" i="13" s="1"/>
  <c r="H28" i="13"/>
  <c r="I28" i="13" s="1"/>
  <c r="H32" i="13"/>
  <c r="I32" i="13" s="1"/>
  <c r="H39" i="13"/>
  <c r="C49" i="13"/>
  <c r="H33" i="13"/>
  <c r="I33" i="13" s="1"/>
  <c r="H12" i="13"/>
  <c r="I13" i="13"/>
  <c r="I12" i="13" s="1"/>
  <c r="I46" i="13"/>
  <c r="I45" i="13" s="1"/>
  <c r="H45" i="13"/>
  <c r="I37" i="13"/>
  <c r="I36" i="13" s="1"/>
  <c r="H36" i="13"/>
  <c r="I8" i="13"/>
  <c r="I58" i="13"/>
  <c r="I57" i="13" s="1"/>
  <c r="H57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l="1"/>
  <c r="I63" i="13" s="1"/>
  <c r="F5" i="13"/>
  <c r="F4" i="13" s="1"/>
  <c r="H38" i="13"/>
  <c r="I39" i="13"/>
  <c r="H47" i="13"/>
  <c r="J5" i="13"/>
  <c r="J4" i="13" s="1"/>
  <c r="D5" i="13"/>
  <c r="D4" i="13" s="1"/>
  <c r="I6" i="13"/>
  <c r="H6" i="13"/>
  <c r="C62" i="13"/>
  <c r="I62" i="13" s="1"/>
  <c r="I38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G27" i="1"/>
  <c r="G2" i="13" l="1"/>
  <c r="E2" i="13"/>
  <c r="C2" i="13" l="1"/>
  <c r="D2" i="13"/>
  <c r="F2" i="13"/>
  <c r="I2" i="13" l="1"/>
  <c r="G24" i="1" l="1"/>
  <c r="G28" i="1" s="1"/>
  <c r="G13" i="1" l="1"/>
  <c r="G16" i="1" l="1"/>
  <c r="G17" i="1" s="1"/>
  <c r="D11" i="8" l="1"/>
  <c r="E11" i="8"/>
  <c r="C11" i="8"/>
  <c r="D35" i="5" l="1"/>
  <c r="E35" i="5"/>
  <c r="D31" i="5"/>
  <c r="E31" i="5"/>
  <c r="E28" i="5"/>
  <c r="E26" i="5"/>
  <c r="D26" i="5" s="1"/>
  <c r="E23" i="5"/>
  <c r="C35" i="5"/>
  <c r="C31" i="5"/>
  <c r="C28" i="5"/>
  <c r="C26" i="5"/>
  <c r="C23" i="5"/>
  <c r="D19" i="5"/>
  <c r="E19" i="5"/>
  <c r="D15" i="5"/>
  <c r="E15" i="5"/>
  <c r="D12" i="5"/>
  <c r="E12" i="5"/>
  <c r="E10" i="5"/>
  <c r="D7" i="5"/>
  <c r="E7" i="5"/>
  <c r="C19" i="5"/>
  <c r="C15" i="5"/>
  <c r="C12" i="5"/>
  <c r="C10" i="5"/>
  <c r="C7" i="5"/>
  <c r="C6" i="5" l="1"/>
  <c r="E22" i="5"/>
  <c r="D7" i="8"/>
  <c r="D6" i="8" s="1"/>
  <c r="C22" i="5"/>
  <c r="E6" i="5"/>
  <c r="D6" i="5"/>
  <c r="E7" i="8" l="1"/>
  <c r="E6" i="8" s="1"/>
  <c r="C7" i="8"/>
  <c r="C6" i="8" s="1"/>
  <c r="H27" i="1"/>
  <c r="I27" i="1"/>
  <c r="H24" i="1"/>
  <c r="I24" i="1"/>
  <c r="H16" i="1"/>
  <c r="I16" i="1"/>
  <c r="H13" i="1"/>
  <c r="I13" i="1"/>
  <c r="H28" i="1" l="1"/>
  <c r="H17" i="1"/>
  <c r="I17" i="1"/>
</calcChain>
</file>

<file path=xl/sharedStrings.xml><?xml version="1.0" encoding="utf-8"?>
<sst xmlns="http://schemas.openxmlformats.org/spreadsheetml/2006/main" count="443" uniqueCount="188">
  <si>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</si>
  <si>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</si>
  <si>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</si>
  <si>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</si>
  <si>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</si>
  <si>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</si>
  <si>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</si>
  <si>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</si>
  <si>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</si>
  <si>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</si>
  <si>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</si>
  <si>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</si>
  <si>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</si>
  <si>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</si>
  <si>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</si>
  <si>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</si>
  <si>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</si>
  <si>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</si>
  <si>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</si>
  <si>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</si>
  <si>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</si>
  <si>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</si>
  <si>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</si>
  <si>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</si>
  <si>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</si>
  <si>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</si>
  <si>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</si>
  <si>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</si>
  <si>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</si>
  <si>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</si>
  <si>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</si>
  <si>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</si>
  <si>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</si>
  <si>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</si>
  <si>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</si>
  <si>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</si>
  <si>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</si>
  <si>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</si>
  <si>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</si>
  <si>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</si>
  <si>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</si>
  <si>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</si>
  <si>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</si>
  <si>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</si>
  <si>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</si>
  <si>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</si>
  <si>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</si>
  <si>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</si>
  <si>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</si>
  <si>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</si>
  <si>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</si>
  <si>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</si>
  <si>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</si>
  <si>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</si>
  <si>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</si>
  <si>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</si>
  <si>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</si>
  <si>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</si>
  <si>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</si>
  <si>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</si>
  <si>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</si>
  <si>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</si>
  <si>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</si>
  <si>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</si>
  <si>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</si>
  <si>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</si>
  <si>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</si>
  <si>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</si>
  <si>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</si>
  <si>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</si>
  <si>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</si>
  <si>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</si>
  <si>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</si>
  <si>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</si>
  <si>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</si>
  <si>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</si>
  <si>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</si>
  <si>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</si>
  <si>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</si>
  <si>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</si>
  <si>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</si>
  <si>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</si>
  <si>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</si>
  <si>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</si>
  <si>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</si>
  <si>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</si>
  <si>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</si>
  <si>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</si>
  <si>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</si>
  <si>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</si>
  <si>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</si>
  <si>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</si>
  <si>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</si>
  <si>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</si>
  <si>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</si>
  <si>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</si>
  <si>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</si>
  <si>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</si>
  <si>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</si>
  <si>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</si>
  <si>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</si>
  <si>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</si>
  <si>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</si>
  <si>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</si>
  <si>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</si>
  <si>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</si>
  <si>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</si>
  <si>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</si>
  <si>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</si>
  <si>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</si>
  <si>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</si>
  <si>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</si>
  <si>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</si>
  <si>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</si>
  <si>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</si>
  <si>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</si>
  <si>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</si>
  <si>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</si>
  <si>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</si>
  <si>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</si>
  <si>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</si>
  <si>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</si>
  <si>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</si>
  <si>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</si>
  <si>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</si>
  <si>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</si>
  <si>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</si>
  <si>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</si>
  <si>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</si>
  <si>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</si>
  <si>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</si>
  <si>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</si>
  <si>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</si>
  <si>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</si>
  <si>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</si>
  <si>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</si>
  <si>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</si>
  <si>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</si>
  <si>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</si>
  <si>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</si>
  <si>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</si>
  <si>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</si>
  <si>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</si>
  <si>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</si>
  <si>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</si>
  <si>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</si>
  <si>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109 MINISTARSTVO PRAVOSUĐA I UPRAVE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</si>
  <si>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</si>
  <si>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</si>
  <si>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</si>
  <si>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</si>
  <si>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</si>
  <si>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</si>
  <si>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</si>
  <si>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</si>
  <si>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</si>
  <si>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</si>
  <si>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</si>
  <si>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</si>
  <si>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</si>
  <si>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</si>
  <si>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</si>
  <si>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</si>
  <si>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</si>
  <si>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</si>
  <si>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</si>
  <si>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</si>
  <si>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</si>
  <si>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</si>
  <si>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</si>
  <si>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</si>
  <si>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</si>
  <si>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</si>
  <si>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</si>
  <si>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</si>
  <si>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</si>
  <si>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</si>
  <si>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</si>
  <si>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>3252 ZATVOR U OSIJEKU</t>
  </si>
  <si>
    <t>ZATVOR U OSIJEKU</t>
  </si>
  <si>
    <t xml:space="preserve">POSEBNI DIO </t>
  </si>
  <si>
    <t>POVEĆANJE/SMANJENJE</t>
  </si>
  <si>
    <t>Troškovi sudskih postupaka</t>
  </si>
  <si>
    <t>I. IZMJENE I DOPUNE FINANCIJSKOG PLANA PRORAČUNSKOG KORISNIKA DRŽAVNOG PRORAČUNA
ZA 2025. I PROJEKCIJE ZA 2026. I 2027. GODINU</t>
  </si>
  <si>
    <t>PLAN 
ZA 2025.</t>
  </si>
  <si>
    <t>I. IZMJENE I DOPUNE FINANCIJSKOG PLANA ZA 2025 GODINU</t>
  </si>
  <si>
    <t>I. IZMJENE I DOPUNE FINNCIJSKOG PLANA ZA 2025 GODINU</t>
  </si>
  <si>
    <t>I. IZMJENE I DOPUNE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</si>
</sst>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0"/>
  </numFmts>
  <fonts count="6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4" borderId="6" applyNumberFormat="0" applyProtection="0">
      <alignment horizontal="left" vertical="center" indent="1"/>
    </xf>
    <xf numFmtId="4" fontId="18" fillId="5" borderId="6" applyNumberFormat="0" applyProtection="0">
      <alignment vertical="center"/>
    </xf>
    <xf numFmtId="0" fontId="18" fillId="6" borderId="6" applyNumberFormat="0" applyProtection="0">
      <alignment horizontal="left" vertical="center" wrapText="1" indent="1"/>
    </xf>
    <xf numFmtId="0" fontId="18" fillId="7" borderId="6" applyNumberFormat="0" applyProtection="0">
      <alignment horizontal="left" vertical="center" indent="1"/>
    </xf>
    <xf numFmtId="4" fontId="18" fillId="0" borderId="6" applyNumberFormat="0" applyProtection="0">
      <alignment horizontal="right" vertical="center"/>
    </xf>
    <xf numFmtId="0" fontId="52" fillId="0" borderId="0"/>
  </cellStyleXfs>
  <cellXfs count="44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9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17" fillId="0" borderId="0" xfId="0" applyFont="1"/>
    <xf numFmtId="0" fontId="25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30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8" fillId="11" borderId="6" xfId="8" quotePrefix="1" applyFill="1" applyAlignment="1">
      <alignment horizontal="left" vertical="center" indent="1"/>
    </xf>
    <xf numFmtId="0" fontId="18" fillId="0" borderId="6" xfId="9" quotePrefix="1" applyFill="1">
      <alignment horizontal="left" vertical="center" indent="1"/>
    </xf>
    <xf numFmtId="0" fontId="23" fillId="10" borderId="6" xfId="6" quotePrefix="1" applyNumberFormat="1" applyFont="1" applyFill="1" applyAlignment="1">
      <alignment horizontal="center" vertical="center"/>
    </xf>
    <xf numFmtId="1" fontId="22" fillId="0" borderId="6" xfId="9" quotePrefix="1" applyNumberFormat="1" applyFont="1" applyFill="1" applyAlignment="1">
      <alignment horizontal="right" vertical="center" indent="1"/>
    </xf>
    <xf numFmtId="4" fontId="18" fillId="5" borderId="6" xfId="7" applyNumberFormat="1">
      <alignment vertical="center"/>
    </xf>
    <xf numFmtId="4" fontId="18" fillId="0" borderId="6" xfId="10" applyNumberFormat="1">
      <alignment horizontal="right" vertical="center"/>
    </xf>
    <xf numFmtId="1" fontId="31" fillId="0" borderId="6" xfId="9" quotePrefix="1" applyNumberFormat="1" applyFont="1" applyFill="1" applyAlignment="1">
      <alignment horizontal="right" vertical="center" indent="1"/>
    </xf>
    <xf numFmtId="0" fontId="32" fillId="0" borderId="6" xfId="9" quotePrefix="1" applyFont="1" applyFill="1">
      <alignment horizontal="left" vertical="center" indent="1"/>
    </xf>
    <xf numFmtId="0" fontId="18" fillId="0" borderId="6" xfId="9" quotePrefix="1" applyFill="1" applyAlignment="1">
      <alignment horizontal="left" vertical="center" wrapText="1" indent="1"/>
    </xf>
    <xf numFmtId="1" fontId="21" fillId="0" borderId="6" xfId="9" quotePrefix="1" applyNumberFormat="1" applyFont="1" applyFill="1" applyAlignment="1">
      <alignment horizontal="right" vertical="center" indent="1"/>
    </xf>
    <xf numFmtId="0" fontId="23" fillId="0" borderId="6" xfId="9" quotePrefix="1" applyFont="1" applyFill="1">
      <alignment horizontal="left" vertical="center" indent="1"/>
    </xf>
    <xf numFmtId="4" fontId="23" fillId="5" borderId="6" xfId="7" applyNumberFormat="1" applyFont="1">
      <alignment vertical="center"/>
    </xf>
    <xf numFmtId="3" fontId="23" fillId="5" borderId="6" xfId="7" applyNumberFormat="1" applyFont="1">
      <alignment vertical="center"/>
    </xf>
    <xf numFmtId="4" fontId="33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3" fillId="12" borderId="6" xfId="7" applyNumberFormat="1" applyFont="1" applyFill="1">
      <alignment vertical="center"/>
    </xf>
    <xf numFmtId="4" fontId="18" fillId="12" borderId="6" xfId="10" applyNumberFormat="1" applyFill="1">
      <alignment horizontal="right" vertical="center"/>
    </xf>
    <xf numFmtId="4" fontId="18" fillId="13" borderId="6" xfId="10" applyNumberFormat="1" applyFill="1">
      <alignment horizontal="right" vertical="center"/>
    </xf>
    <xf numFmtId="3" fontId="23" fillId="13" borderId="6" xfId="7" applyNumberFormat="1" applyFont="1" applyFill="1">
      <alignment vertical="center"/>
    </xf>
    <xf numFmtId="3" fontId="18" fillId="13" borderId="6" xfId="10" applyNumberFormat="1" applyFill="1">
      <alignment horizontal="right" vertical="center"/>
    </xf>
    <xf numFmtId="4" fontId="23" fillId="13" borderId="6" xfId="7" applyNumberFormat="1" applyFont="1" applyFill="1">
      <alignment vertical="center"/>
    </xf>
    <xf numFmtId="4" fontId="18" fillId="13" borderId="6" xfId="7" applyNumberFormat="1" applyFill="1">
      <alignment vertical="center"/>
    </xf>
    <xf numFmtId="1" fontId="21" fillId="0" borderId="8" xfId="9" quotePrefix="1" applyNumberFormat="1" applyFont="1" applyFill="1" applyBorder="1" applyAlignment="1">
      <alignment horizontal="right" vertical="center" indent="1"/>
    </xf>
    <xf numFmtId="0" fontId="23" fillId="0" borderId="8" xfId="9" quotePrefix="1" applyFont="1" applyFill="1" applyBorder="1">
      <alignment horizontal="left" vertical="center" indent="1"/>
    </xf>
    <xf numFmtId="4" fontId="23" fillId="5" borderId="8" xfId="7" applyNumberFormat="1" applyFont="1" applyBorder="1">
      <alignment vertical="center"/>
    </xf>
    <xf numFmtId="4" fontId="23" fillId="13" borderId="8" xfId="7" applyNumberFormat="1" applyFont="1" applyFill="1" applyBorder="1">
      <alignment vertical="center"/>
    </xf>
    <xf numFmtId="1" fontId="22" fillId="0" borderId="9" xfId="9" quotePrefix="1" applyNumberFormat="1" applyFont="1" applyFill="1" applyBorder="1" applyAlignment="1">
      <alignment horizontal="right" vertical="center" indent="1"/>
    </xf>
    <xf numFmtId="0" fontId="18" fillId="0" borderId="9" xfId="9" quotePrefix="1" applyFill="1" applyBorder="1">
      <alignment horizontal="left" vertical="center" indent="1"/>
    </xf>
    <xf numFmtId="3" fontId="18" fillId="13" borderId="9" xfId="10" applyNumberFormat="1" applyFill="1" applyBorder="1">
      <alignment horizontal="right" vertical="center"/>
    </xf>
    <xf numFmtId="4" fontId="33" fillId="0" borderId="12" xfId="7" applyNumberFormat="1" applyFont="1" applyFill="1" applyBorder="1" applyAlignment="1">
      <alignment horizontal="center" vertical="center"/>
    </xf>
    <xf numFmtId="4" fontId="18" fillId="0" borderId="9" xfId="10" applyNumberFormat="1" applyBorder="1">
      <alignment horizontal="right" vertical="center"/>
    </xf>
    <xf numFmtId="165" fontId="18" fillId="0" borderId="6" xfId="10" applyNumberFormat="1">
      <alignment horizontal="right" vertical="center"/>
    </xf>
    <xf numFmtId="165" fontId="0" fillId="0" borderId="0" xfId="0" applyNumberFormat="1"/>
    <xf numFmtId="4" fontId="23" fillId="14" borderId="6" xfId="7" applyNumberFormat="1" applyFont="1" applyFill="1">
      <alignment vertical="center"/>
    </xf>
    <xf numFmtId="4" fontId="23" fillId="14" borderId="8" xfId="7" applyNumberFormat="1" applyFont="1" applyFill="1" applyBorder="1">
      <alignment vertical="center"/>
    </xf>
    <xf numFmtId="4" fontId="18" fillId="14" borderId="6" xfId="7" applyNumberFormat="1" applyFill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right"/>
    </xf>
    <xf numFmtId="4" fontId="20" fillId="0" borderId="0" xfId="10" applyNumberFormat="1" applyFont="1" applyBorder="1">
      <alignment horizontal="right" vertical="center"/>
    </xf>
    <xf numFmtId="4" fontId="19" fillId="0" borderId="0" xfId="0" applyNumberFormat="1" applyFont="1"/>
    <xf numFmtId="4" fontId="19" fillId="0" borderId="5" xfId="0" applyNumberFormat="1" applyFont="1" applyBorder="1"/>
    <xf numFmtId="0" fontId="19" fillId="0" borderId="5" xfId="0" applyFont="1" applyBorder="1"/>
    <xf numFmtId="165" fontId="35" fillId="0" borderId="0" xfId="0" applyNumberFormat="1" applyFont="1"/>
    <xf numFmtId="165" fontId="35" fillId="0" borderId="5" xfId="0" applyNumberFormat="1" applyFont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4" fontId="0" fillId="0" borderId="0" xfId="0" applyNumberFormat="1" applyBorder="1"/>
    <xf numFmtId="0" fontId="18" fillId="11" borderId="6" xfId="8" quotePrefix="1" applyFill="1" applyAlignment="1">
      <alignment horizontal="center" vertical="center" wrapText="1"/>
    </xf>
    <xf numFmtId="0" fontId="35" fillId="0" borderId="0" xfId="0" applyFont="1"/>
    <xf numFmtId="4" fontId="9" fillId="2" borderId="3" xfId="0" applyNumberFormat="1" applyFont="1" applyFill="1" applyBorder="1" applyAlignment="1">
      <alignment horizontal="right"/>
    </xf>
    <xf numFmtId="165" fontId="23" fillId="5" borderId="6" xfId="7" applyNumberFormat="1" applyFont="1">
      <alignment vertical="center"/>
    </xf>
    <xf numFmtId="165" fontId="23" fillId="5" borderId="8" xfId="7" applyNumberFormat="1" applyFont="1" applyBorder="1">
      <alignment vertical="center"/>
    </xf>
    <xf numFmtId="165" fontId="18" fillId="5" borderId="6" xfId="7" applyNumberFormat="1">
      <alignment vertical="center"/>
    </xf>
    <xf numFmtId="0" fontId="23" fillId="10" borderId="6" xfId="6" quotePrefix="1" applyFont="1" applyFill="1" applyAlignment="1">
      <alignment horizontal="right" vertical="center" indent="1"/>
    </xf>
    <xf numFmtId="0" fontId="36" fillId="3" borderId="0" xfId="0" applyFont="1" applyFill="1" applyAlignment="1">
      <alignment horizontal="right"/>
    </xf>
    <xf numFmtId="4" fontId="35" fillId="3" borderId="0" xfId="0" applyNumberFormat="1" applyFont="1" applyFill="1" applyAlignment="1">
      <alignment horizontal="center" vertical="center"/>
    </xf>
    <xf numFmtId="0" fontId="38" fillId="3" borderId="0" xfId="0" applyFont="1" applyFill="1" applyAlignment="1">
      <alignment horizontal="center"/>
    </xf>
    <xf numFmtId="4" fontId="38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8" fillId="0" borderId="6" xfId="10" applyNumberForma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wrapText="1"/>
      <protection locked="0"/>
    </xf>
    <xf numFmtId="3" fontId="40" fillId="5" borderId="6" xfId="7" applyNumberFormat="1" applyFont="1">
      <alignment vertical="center"/>
    </xf>
    <xf numFmtId="3" fontId="40" fillId="13" borderId="6" xfId="7" applyNumberFormat="1" applyFont="1" applyFill="1">
      <alignment vertical="center"/>
    </xf>
    <xf numFmtId="165" fontId="40" fillId="5" borderId="6" xfId="7" applyNumberFormat="1" applyFont="1">
      <alignment vertical="center"/>
    </xf>
    <xf numFmtId="4" fontId="40" fillId="14" borderId="6" xfId="7" applyNumberFormat="1" applyFont="1" applyFill="1">
      <alignment vertical="center"/>
    </xf>
    <xf numFmtId="3" fontId="40" fillId="13" borderId="6" xfId="10" applyNumberFormat="1" applyFont="1" applyFill="1">
      <alignment horizontal="right" vertical="center"/>
    </xf>
    <xf numFmtId="4" fontId="40" fillId="0" borderId="6" xfId="10" applyNumberFormat="1" applyFont="1">
      <alignment horizontal="right" vertical="center"/>
    </xf>
    <xf numFmtId="165" fontId="40" fillId="0" borderId="6" xfId="10" applyNumberFormat="1" applyFont="1">
      <alignment horizontal="right" vertical="center"/>
    </xf>
    <xf numFmtId="4" fontId="23" fillId="15" borderId="8" xfId="7" applyNumberFormat="1" applyFont="1" applyFill="1" applyBorder="1">
      <alignment vertical="center"/>
    </xf>
    <xf numFmtId="4" fontId="23" fillId="16" borderId="8" xfId="7" applyNumberFormat="1" applyFont="1" applyFill="1" applyBorder="1">
      <alignment vertical="center"/>
    </xf>
    <xf numFmtId="4" fontId="18" fillId="15" borderId="6" xfId="7" applyNumberFormat="1" applyFill="1">
      <alignment vertical="center"/>
    </xf>
    <xf numFmtId="4" fontId="18" fillId="16" borderId="6" xfId="7" applyNumberFormat="1" applyFill="1">
      <alignment vertical="center"/>
    </xf>
    <xf numFmtId="4" fontId="18" fillId="10" borderId="11" xfId="10" applyNumberFormat="1" applyFill="1" applyBorder="1" applyProtection="1">
      <alignment horizontal="right" vertical="center"/>
      <protection locked="0"/>
    </xf>
    <xf numFmtId="4" fontId="2" fillId="0" borderId="0" xfId="0" applyNumberFormat="1" applyFont="1" applyAlignment="1">
      <alignment horizontal="center" vertical="center" wrapText="1"/>
    </xf>
    <xf numFmtId="4" fontId="30" fillId="0" borderId="3" xfId="0" applyNumberFormat="1" applyFont="1" applyBorder="1" applyAlignment="1" applyProtection="1">
      <alignment vertical="center" wrapText="1"/>
      <protection locked="0"/>
    </xf>
    <xf numFmtId="4" fontId="30" fillId="0" borderId="3" xfId="0" applyNumberFormat="1" applyFont="1" applyBorder="1" applyAlignment="1" applyProtection="1">
      <alignment horizontal="right"/>
      <protection locked="0"/>
    </xf>
    <xf numFmtId="0" fontId="3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41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164" fontId="20" fillId="0" borderId="3" xfId="3" applyFont="1" applyBorder="1" applyAlignment="1" applyProtection="1">
      <alignment horizontal="center" vertical="top"/>
    </xf>
    <xf numFmtId="164" fontId="20" fillId="0" borderId="3" xfId="4" applyNumberFormat="1" applyFont="1" applyBorder="1" applyAlignment="1" applyProtection="1"/>
    <xf numFmtId="164" fontId="42" fillId="0" borderId="0" xfId="3" applyFont="1" applyBorder="1"/>
    <xf numFmtId="164" fontId="42" fillId="0" borderId="0" xfId="3" applyFont="1"/>
    <xf numFmtId="0" fontId="20" fillId="0" borderId="3" xfId="3" applyNumberFormat="1" applyFont="1" applyBorder="1" applyAlignment="1" applyProtection="1">
      <alignment horizontal="center" vertical="top"/>
    </xf>
    <xf numFmtId="164" fontId="20" fillId="0" borderId="3" xfId="3" applyFont="1" applyBorder="1" applyProtection="1"/>
    <xf numFmtId="164" fontId="23" fillId="8" borderId="3" xfId="3" applyFont="1" applyFill="1" applyBorder="1" applyAlignment="1">
      <alignment horizontal="center" wrapText="1"/>
    </xf>
    <xf numFmtId="164" fontId="43" fillId="8" borderId="3" xfId="3" applyFont="1" applyFill="1" applyBorder="1" applyAlignment="1" applyProtection="1">
      <alignment horizontal="center" wrapText="1"/>
      <protection locked="0"/>
    </xf>
    <xf numFmtId="164" fontId="20" fillId="0" borderId="3" xfId="3" applyFont="1" applyBorder="1" applyAlignment="1" applyProtection="1">
      <alignment horizontal="left" wrapText="1"/>
    </xf>
    <xf numFmtId="49" fontId="44" fillId="0" borderId="3" xfId="3" applyNumberFormat="1" applyFont="1" applyBorder="1" applyAlignment="1" applyProtection="1">
      <alignment horizontal="left"/>
    </xf>
    <xf numFmtId="164" fontId="45" fillId="0" borderId="0" xfId="3" applyFont="1" applyBorder="1" applyAlignment="1">
      <alignment horizontal="left" wrapText="1"/>
    </xf>
    <xf numFmtId="49" fontId="45" fillId="0" borderId="0" xfId="3" applyNumberFormat="1" applyFont="1" applyBorder="1" applyAlignment="1">
      <alignment horizontal="left"/>
    </xf>
    <xf numFmtId="164" fontId="46" fillId="0" borderId="0" xfId="3" applyFont="1" applyBorder="1" applyAlignment="1" applyProtection="1">
      <alignment horizontal="left" wrapText="1"/>
    </xf>
    <xf numFmtId="49" fontId="46" fillId="0" borderId="0" xfId="3" applyNumberFormat="1" applyFont="1" applyBorder="1" applyAlignment="1" applyProtection="1">
      <alignment horizontal="left"/>
    </xf>
    <xf numFmtId="3" fontId="18" fillId="0" borderId="0" xfId="3" applyNumberFormat="1" applyFont="1" applyBorder="1" applyProtection="1"/>
    <xf numFmtId="0" fontId="47" fillId="3" borderId="13" xfId="0" applyFont="1" applyFill="1" applyBorder="1" applyAlignment="1">
      <alignment horizontal="center" vertical="center" wrapText="1"/>
    </xf>
    <xf numFmtId="49" fontId="46" fillId="0" borderId="3" xfId="3" applyNumberFormat="1" applyFont="1" applyBorder="1" applyAlignment="1" applyProtection="1">
      <alignment horizontal="left"/>
    </xf>
    <xf numFmtId="3" fontId="47" fillId="3" borderId="13" xfId="0" applyNumberFormat="1" applyFont="1" applyFill="1" applyBorder="1" applyAlignment="1">
      <alignment horizontal="center" vertical="center" wrapText="1"/>
    </xf>
    <xf numFmtId="3" fontId="47" fillId="3" borderId="3" xfId="0" applyNumberFormat="1" applyFont="1" applyFill="1" applyBorder="1" applyAlignment="1">
      <alignment horizontal="center" vertical="center" wrapText="1"/>
    </xf>
    <xf numFmtId="0" fontId="47" fillId="3" borderId="3" xfId="0" applyFont="1" applyFill="1" applyBorder="1" applyAlignment="1">
      <alignment horizontal="center" vertical="center" wrapText="1"/>
    </xf>
    <xf numFmtId="3" fontId="19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8" fillId="17" borderId="15" xfId="6" quotePrefix="1" applyFont="1" applyFill="1" applyBorder="1" applyProtection="1">
      <alignment horizontal="left" vertical="center" indent="1"/>
    </xf>
    <xf numFmtId="0" fontId="20" fillId="18" borderId="16" xfId="8" quotePrefix="1" applyFont="1" applyFill="1" applyBorder="1" applyAlignment="1" applyProtection="1">
      <alignment horizontal="center" vertical="center"/>
    </xf>
    <xf numFmtId="0" fontId="20" fillId="18" borderId="6" xfId="8" quotePrefix="1" applyFont="1" applyFill="1" applyProtection="1">
      <alignment horizontal="left" vertical="center" wrapText="1" indent="1"/>
    </xf>
    <xf numFmtId="1" fontId="21" fillId="0" borderId="16" xfId="9" quotePrefix="1" applyNumberFormat="1" applyFont="1" applyFill="1" applyBorder="1" applyAlignment="1" applyProtection="1">
      <alignment horizontal="right" vertical="center"/>
    </xf>
    <xf numFmtId="0" fontId="21" fillId="0" borderId="6" xfId="9" quotePrefix="1" applyFont="1" applyFill="1" applyProtection="1">
      <alignment horizontal="left" vertical="center" indent="1"/>
    </xf>
    <xf numFmtId="3" fontId="49" fillId="8" borderId="17" xfId="0" applyNumberFormat="1" applyFont="1" applyFill="1" applyBorder="1"/>
    <xf numFmtId="3" fontId="49" fillId="8" borderId="18" xfId="0" applyNumberFormat="1" applyFont="1" applyFill="1" applyBorder="1"/>
    <xf numFmtId="1" fontId="20" fillId="0" borderId="16" xfId="9" quotePrefix="1" applyNumberFormat="1" applyFont="1" applyFill="1" applyBorder="1" applyAlignment="1">
      <alignment horizontal="right" vertical="center"/>
    </xf>
    <xf numFmtId="0" fontId="20" fillId="0" borderId="6" xfId="9" quotePrefix="1" applyFont="1" applyFill="1">
      <alignment horizontal="left" vertical="center" indent="1"/>
    </xf>
    <xf numFmtId="1" fontId="21" fillId="0" borderId="16" xfId="9" quotePrefix="1" applyNumberFormat="1" applyFont="1" applyFill="1" applyBorder="1" applyAlignment="1">
      <alignment horizontal="right" vertical="center"/>
    </xf>
    <xf numFmtId="0" fontId="21" fillId="0" borderId="6" xfId="9" quotePrefix="1" applyFont="1" applyFill="1">
      <alignment horizontal="left" vertical="center" indent="1"/>
    </xf>
    <xf numFmtId="3" fontId="49" fillId="8" borderId="19" xfId="0" applyNumberFormat="1" applyFont="1" applyFill="1" applyBorder="1"/>
    <xf numFmtId="0" fontId="20" fillId="0" borderId="6" xfId="9" quotePrefix="1" applyFont="1" applyFill="1" applyAlignment="1">
      <alignment horizontal="left" vertical="center" wrapText="1" indent="1"/>
    </xf>
    <xf numFmtId="0" fontId="44" fillId="0" borderId="6" xfId="9" quotePrefix="1" applyFont="1" applyFill="1" applyAlignment="1">
      <alignment horizontal="left" vertical="center" wrapText="1" indent="1"/>
    </xf>
    <xf numFmtId="1" fontId="20" fillId="0" borderId="20" xfId="9" quotePrefix="1" applyNumberFormat="1" applyFont="1" applyFill="1" applyBorder="1" applyAlignment="1">
      <alignment horizontal="right" vertical="center"/>
    </xf>
    <xf numFmtId="0" fontId="20" fillId="0" borderId="21" xfId="9" quotePrefix="1" applyFont="1" applyFill="1" applyBorder="1">
      <alignment horizontal="left" vertical="center" indent="1"/>
    </xf>
    <xf numFmtId="1" fontId="50" fillId="0" borderId="22" xfId="9" quotePrefix="1" applyNumberFormat="1" applyFont="1" applyFill="1" applyBorder="1" applyAlignment="1">
      <alignment horizontal="right" vertical="center"/>
    </xf>
    <xf numFmtId="0" fontId="50" fillId="0" borderId="8" xfId="9" quotePrefix="1" applyFont="1" applyFill="1" applyBorder="1">
      <alignment horizontal="left" vertical="center" indent="1"/>
    </xf>
    <xf numFmtId="1" fontId="20" fillId="0" borderId="23" xfId="9" quotePrefix="1" applyNumberFormat="1" applyFont="1" applyFill="1" applyBorder="1" applyAlignment="1">
      <alignment horizontal="right" vertical="center"/>
    </xf>
    <xf numFmtId="0" fontId="20" fillId="0" borderId="9" xfId="9" quotePrefix="1" applyFont="1" applyFill="1" applyBorder="1">
      <alignment horizontal="left" vertical="center" indent="1"/>
    </xf>
    <xf numFmtId="1" fontId="21" fillId="18" borderId="22" xfId="8" quotePrefix="1" applyNumberFormat="1" applyFont="1" applyFill="1" applyBorder="1" applyAlignment="1">
      <alignment horizontal="right" vertical="center" wrapText="1"/>
    </xf>
    <xf numFmtId="0" fontId="21" fillId="18" borderId="8" xfId="8" quotePrefix="1" applyFont="1" applyFill="1" applyBorder="1">
      <alignment horizontal="left" vertical="center" wrapText="1" indent="1"/>
    </xf>
    <xf numFmtId="1" fontId="50" fillId="0" borderId="16" xfId="9" quotePrefix="1" applyNumberFormat="1" applyFont="1" applyFill="1" applyBorder="1" applyAlignment="1">
      <alignment horizontal="right" vertical="center"/>
    </xf>
    <xf numFmtId="0" fontId="50" fillId="0" borderId="6" xfId="9" quotePrefix="1" applyFont="1" applyFill="1">
      <alignment horizontal="left" vertical="center" indent="1"/>
    </xf>
    <xf numFmtId="0" fontId="44" fillId="0" borderId="6" xfId="9" quotePrefix="1" applyFont="1" applyFill="1">
      <alignment horizontal="left" vertical="center" indent="1"/>
    </xf>
    <xf numFmtId="0" fontId="0" fillId="0" borderId="24" xfId="0" applyBorder="1"/>
    <xf numFmtId="3" fontId="0" fillId="0" borderId="5" xfId="0" applyNumberFormat="1" applyBorder="1"/>
    <xf numFmtId="0" fontId="0" fillId="0" borderId="25" xfId="0" applyBorder="1"/>
    <xf numFmtId="0" fontId="0" fillId="0" borderId="26" xfId="0" applyBorder="1" applyAlignment="1">
      <alignment horizontal="right"/>
    </xf>
    <xf numFmtId="3" fontId="0" fillId="0" borderId="26" xfId="0" applyNumberFormat="1" applyBorder="1"/>
    <xf numFmtId="3" fontId="47" fillId="3" borderId="28" xfId="0" applyNumberFormat="1" applyFont="1" applyFill="1" applyBorder="1" applyAlignment="1">
      <alignment horizontal="center" vertical="center" wrapText="1"/>
    </xf>
    <xf numFmtId="3" fontId="47" fillId="3" borderId="29" xfId="0" applyNumberFormat="1" applyFont="1" applyFill="1" applyBorder="1" applyAlignment="1">
      <alignment horizontal="center" vertical="center" wrapText="1"/>
    </xf>
    <xf numFmtId="3" fontId="47" fillId="3" borderId="30" xfId="0" applyNumberFormat="1" applyFont="1" applyFill="1" applyBorder="1" applyAlignment="1">
      <alignment horizontal="center" vertical="center" wrapText="1"/>
    </xf>
    <xf numFmtId="3" fontId="47" fillId="3" borderId="31" xfId="0" applyNumberFormat="1" applyFont="1" applyFill="1" applyBorder="1" applyAlignment="1">
      <alignment horizontal="center" vertical="center" wrapText="1"/>
    </xf>
    <xf numFmtId="3" fontId="47" fillId="3" borderId="32" xfId="0" applyNumberFormat="1" applyFont="1" applyFill="1" applyBorder="1" applyAlignment="1">
      <alignment horizontal="center" vertical="center" wrapText="1"/>
    </xf>
    <xf numFmtId="3" fontId="47" fillId="3" borderId="33" xfId="0" applyNumberFormat="1" applyFont="1" applyFill="1" applyBorder="1" applyAlignment="1">
      <alignment horizontal="center" vertical="center" wrapText="1"/>
    </xf>
    <xf numFmtId="3" fontId="47" fillId="3" borderId="18" xfId="0" applyNumberFormat="1" applyFont="1" applyFill="1" applyBorder="1" applyAlignment="1">
      <alignment horizontal="center" vertical="center" wrapText="1"/>
    </xf>
    <xf numFmtId="3" fontId="47" fillId="3" borderId="34" xfId="0" applyNumberFormat="1" applyFont="1" applyFill="1" applyBorder="1" applyAlignment="1">
      <alignment horizontal="center" vertical="center" wrapText="1"/>
    </xf>
    <xf numFmtId="3" fontId="47" fillId="3" borderId="10" xfId="0" applyNumberFormat="1" applyFont="1" applyFill="1" applyBorder="1" applyAlignment="1">
      <alignment horizontal="center" vertical="center" wrapText="1"/>
    </xf>
    <xf numFmtId="3" fontId="47" fillId="3" borderId="35" xfId="0" applyNumberFormat="1" applyFont="1" applyFill="1" applyBorder="1" applyAlignment="1">
      <alignment horizontal="center" vertical="center" wrapText="1"/>
    </xf>
    <xf numFmtId="3" fontId="21" fillId="18" borderId="16" xfId="7" applyNumberFormat="1" applyFont="1" applyFill="1" applyBorder="1" applyProtection="1">
      <alignment vertical="center"/>
    </xf>
    <xf numFmtId="3" fontId="21" fillId="18" borderId="6" xfId="7" applyNumberFormat="1" applyFont="1" applyFill="1" applyBorder="1" applyProtection="1">
      <alignment vertical="center"/>
    </xf>
    <xf numFmtId="3" fontId="21" fillId="18" borderId="37" xfId="7" applyNumberFormat="1" applyFont="1" applyFill="1" applyBorder="1" applyProtection="1">
      <alignment vertical="center"/>
    </xf>
    <xf numFmtId="3" fontId="21" fillId="8" borderId="16" xfId="7" applyNumberFormat="1" applyFont="1" applyFill="1" applyBorder="1" applyProtection="1">
      <alignment vertical="center"/>
    </xf>
    <xf numFmtId="3" fontId="21" fillId="8" borderId="37" xfId="7" applyNumberFormat="1" applyFont="1" applyFill="1" applyBorder="1" applyProtection="1">
      <alignment vertical="center"/>
    </xf>
    <xf numFmtId="3" fontId="22" fillId="0" borderId="16" xfId="10" applyNumberFormat="1" applyFont="1" applyBorder="1" applyProtection="1">
      <alignment horizontal="right" vertical="center"/>
      <protection locked="0"/>
    </xf>
    <xf numFmtId="3" fontId="22" fillId="0" borderId="37" xfId="10" applyNumberFormat="1" applyFont="1" applyBorder="1" applyProtection="1">
      <alignment horizontal="right" vertical="center"/>
      <protection locked="0"/>
    </xf>
    <xf numFmtId="3" fontId="49" fillId="8" borderId="38" xfId="0" applyNumberFormat="1" applyFont="1" applyFill="1" applyBorder="1"/>
    <xf numFmtId="3" fontId="49" fillId="8" borderId="33" xfId="0" applyNumberFormat="1" applyFont="1" applyFill="1" applyBorder="1" applyAlignment="1">
      <alignment vertical="center"/>
    </xf>
    <xf numFmtId="3" fontId="49" fillId="8" borderId="18" xfId="0" applyNumberFormat="1" applyFont="1" applyFill="1" applyBorder="1" applyAlignment="1">
      <alignment vertical="center"/>
    </xf>
    <xf numFmtId="3" fontId="49" fillId="8" borderId="39" xfId="0" applyNumberFormat="1" applyFont="1" applyFill="1" applyBorder="1" applyAlignment="1">
      <alignment vertical="center"/>
    </xf>
    <xf numFmtId="3" fontId="49" fillId="8" borderId="19" xfId="0" applyNumberFormat="1" applyFont="1" applyFill="1" applyBorder="1" applyAlignment="1">
      <alignment vertical="center"/>
    </xf>
    <xf numFmtId="3" fontId="49" fillId="8" borderId="33" xfId="0" applyNumberFormat="1" applyFont="1" applyFill="1" applyBorder="1"/>
    <xf numFmtId="3" fontId="22" fillId="8" borderId="22" xfId="7" applyNumberFormat="1" applyFont="1" applyFill="1" applyBorder="1" applyProtection="1">
      <alignment vertical="center"/>
    </xf>
    <xf numFmtId="3" fontId="22" fillId="8" borderId="40" xfId="7" applyNumberFormat="1" applyFont="1" applyFill="1" applyBorder="1" applyProtection="1">
      <alignment vertical="center"/>
    </xf>
    <xf numFmtId="3" fontId="22" fillId="8" borderId="16" xfId="7" applyNumberFormat="1" applyFont="1" applyFill="1" applyBorder="1" applyProtection="1">
      <alignment vertical="center"/>
    </xf>
    <xf numFmtId="3" fontId="22" fillId="8" borderId="37" xfId="7" applyNumberFormat="1" applyFont="1" applyFill="1" applyBorder="1" applyProtection="1">
      <alignment vertical="center"/>
    </xf>
    <xf numFmtId="3" fontId="21" fillId="18" borderId="22" xfId="7" applyNumberFormat="1" applyFont="1" applyFill="1" applyBorder="1" applyProtection="1">
      <alignment vertical="center"/>
    </xf>
    <xf numFmtId="3" fontId="21" fillId="18" borderId="40" xfId="7" applyNumberFormat="1" applyFont="1" applyFill="1" applyBorder="1" applyProtection="1">
      <alignment vertical="center"/>
    </xf>
    <xf numFmtId="3" fontId="21" fillId="8" borderId="22" xfId="7" applyNumberFormat="1" applyFont="1" applyFill="1" applyBorder="1" applyProtection="1">
      <alignment vertical="center"/>
    </xf>
    <xf numFmtId="3" fontId="21" fillId="8" borderId="40" xfId="7" applyNumberFormat="1" applyFont="1" applyFill="1" applyBorder="1" applyProtection="1">
      <alignment vertical="center"/>
    </xf>
    <xf numFmtId="3" fontId="0" fillId="0" borderId="24" xfId="0" applyNumberFormat="1" applyBorder="1"/>
    <xf numFmtId="3" fontId="0" fillId="0" borderId="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25" xfId="0" applyNumberFormat="1" applyBorder="1"/>
    <xf numFmtId="3" fontId="0" fillId="0" borderId="44" xfId="0" applyNumberFormat="1" applyBorder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0" fillId="0" borderId="0" xfId="0"/>
    <xf numFmtId="0" fontId="9" fillId="3" borderId="1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4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30" fillId="0" borderId="3" xfId="0" quotePrefix="1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/>
    </xf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15" fillId="0" borderId="3" xfId="0" quotePrefix="1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/>
    </xf>
    <xf numFmtId="49" fontId="53" fillId="0" borderId="0" xfId="0" applyNumberFormat="1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left" vertical="center"/>
    </xf>
    <xf numFmtId="0" fontId="25" fillId="0" borderId="0" xfId="0" quotePrefix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0" fontId="39" fillId="0" borderId="0" xfId="0" quotePrefix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7" fillId="0" borderId="47" xfId="0" quotePrefix="1" applyFont="1" applyFill="1" applyBorder="1" applyAlignment="1">
      <alignment horizontal="left" vertical="center"/>
    </xf>
    <xf numFmtId="0" fontId="7" fillId="0" borderId="36" xfId="0" quotePrefix="1" applyFont="1" applyFill="1" applyBorder="1" applyAlignment="1">
      <alignment horizontal="left" vertical="center"/>
    </xf>
    <xf numFmtId="0" fontId="7" fillId="0" borderId="5" xfId="0" quotePrefix="1" applyFont="1" applyFill="1" applyBorder="1" applyAlignment="1">
      <alignment horizontal="left" vertical="center"/>
    </xf>
    <xf numFmtId="0" fontId="25" fillId="0" borderId="47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48" xfId="0" quotePrefix="1" applyFont="1" applyFill="1" applyBorder="1" applyAlignment="1">
      <alignment horizontal="left" vertical="center"/>
    </xf>
    <xf numFmtId="0" fontId="7" fillId="0" borderId="7" xfId="0" quotePrefix="1" applyFont="1" applyFill="1" applyBorder="1" applyAlignment="1">
      <alignment horizontal="left" vertical="center"/>
    </xf>
    <xf numFmtId="0" fontId="25" fillId="0" borderId="48" xfId="0" quotePrefix="1" applyFont="1" applyFill="1" applyBorder="1" applyAlignment="1">
      <alignment horizontal="left" vertical="center"/>
    </xf>
    <xf numFmtId="0" fontId="9" fillId="0" borderId="48" xfId="0" quotePrefix="1" applyFont="1" applyFill="1" applyBorder="1" applyAlignment="1">
      <alignment horizontal="left" vertical="center"/>
    </xf>
    <xf numFmtId="0" fontId="27" fillId="0" borderId="48" xfId="0" quotePrefix="1" applyFont="1" applyFill="1" applyBorder="1" applyAlignment="1">
      <alignment horizontal="left" vertical="center"/>
    </xf>
    <xf numFmtId="0" fontId="27" fillId="0" borderId="7" xfId="0" quotePrefix="1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 wrapText="1"/>
    </xf>
    <xf numFmtId="0" fontId="8" fillId="0" borderId="48" xfId="0" quotePrefix="1" applyFont="1" applyFill="1" applyBorder="1" applyAlignment="1">
      <alignment horizontal="left" vertical="center"/>
    </xf>
    <xf numFmtId="4" fontId="3" fillId="0" borderId="48" xfId="0" applyNumberFormat="1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4" fontId="6" fillId="0" borderId="48" xfId="0" applyNumberFormat="1" applyFont="1" applyFill="1" applyBorder="1" applyAlignment="1">
      <alignment horizontal="right"/>
    </xf>
    <xf numFmtId="4" fontId="9" fillId="0" borderId="48" xfId="0" applyNumberFormat="1" applyFont="1" applyFill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4" fontId="3" fillId="0" borderId="48" xfId="0" applyNumberFormat="1" applyFont="1" applyFill="1" applyBorder="1" applyAlignment="1">
      <alignment horizontal="right"/>
    </xf>
    <xf numFmtId="4" fontId="7" fillId="0" borderId="48" xfId="0" applyNumberFormat="1" applyFont="1" applyFill="1" applyBorder="1"/>
    <xf numFmtId="4" fontId="7" fillId="0" borderId="48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4" fontId="7" fillId="0" borderId="48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Fill="1" applyBorder="1" applyAlignment="1">
      <alignment horizontal="left" vertical="center" wrapText="1"/>
    </xf>
    <xf numFmtId="0" fontId="25" fillId="0" borderId="1" xfId="0" quotePrefix="1" applyFont="1" applyFill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5" fillId="0" borderId="0" xfId="0" applyFont="1"/>
    <xf numFmtId="4" fontId="56" fillId="0" borderId="0" xfId="0" applyNumberFormat="1" applyFont="1"/>
    <xf numFmtId="4" fontId="55" fillId="0" borderId="0" xfId="0" applyNumberFormat="1" applyFont="1"/>
    <xf numFmtId="0" fontId="55" fillId="0" borderId="0" xfId="0" applyFont="1" applyBorder="1"/>
    <xf numFmtId="4" fontId="55" fillId="0" borderId="0" xfId="0" applyNumberFormat="1" applyFont="1" applyBorder="1"/>
    <xf numFmtId="0" fontId="56" fillId="0" borderId="0" xfId="0" applyFont="1"/>
    <xf numFmtId="4" fontId="56" fillId="0" borderId="0" xfId="0" applyNumberFormat="1" applyFont="1" applyFill="1" applyBorder="1"/>
    <xf numFmtId="0" fontId="56" fillId="0" borderId="5" xfId="0" applyFont="1" applyFill="1" applyBorder="1"/>
    <xf numFmtId="0" fontId="48" fillId="0" borderId="0" xfId="0" applyFont="1" applyBorder="1"/>
    <xf numFmtId="4" fontId="57" fillId="0" borderId="0" xfId="0" applyNumberFormat="1" applyFont="1"/>
    <xf numFmtId="0" fontId="57" fillId="0" borderId="0" xfId="0" applyFont="1" applyBorder="1"/>
    <xf numFmtId="0" fontId="56" fillId="0" borderId="0" xfId="0" applyFont="1" applyFill="1" applyBorder="1"/>
    <xf numFmtId="4" fontId="55" fillId="8" borderId="2" xfId="0" applyNumberFormat="1" applyFont="1" applyFill="1" applyBorder="1" applyAlignment="1">
      <alignment wrapText="1"/>
    </xf>
    <xf numFmtId="0" fontId="56" fillId="0" borderId="48" xfId="0" applyFont="1" applyFill="1" applyBorder="1"/>
    <xf numFmtId="4" fontId="56" fillId="0" borderId="5" xfId="0" applyNumberFormat="1" applyFont="1" applyFill="1" applyBorder="1"/>
    <xf numFmtId="0" fontId="15" fillId="0" borderId="2" xfId="0" quotePrefix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 wrapText="1"/>
    </xf>
    <xf numFmtId="0" fontId="25" fillId="0" borderId="2" xfId="0" quotePrefix="1" applyFont="1" applyFill="1" applyBorder="1" applyAlignment="1">
      <alignment horizontal="left" vertical="center"/>
    </xf>
    <xf numFmtId="0" fontId="55" fillId="0" borderId="2" xfId="0" applyFont="1" applyFill="1" applyBorder="1" applyAlignment="1">
      <alignment wrapText="1"/>
    </xf>
    <xf numFmtId="4" fontId="6" fillId="0" borderId="3" xfId="0" applyNumberFormat="1" applyFont="1" applyFill="1" applyBorder="1" applyProtection="1">
      <protection locked="0"/>
    </xf>
    <xf numFmtId="0" fontId="55" fillId="0" borderId="2" xfId="0" applyFont="1" applyFill="1" applyBorder="1"/>
    <xf numFmtId="0" fontId="9" fillId="8" borderId="3" xfId="0" quotePrefix="1" applyFont="1" applyFill="1" applyBorder="1" applyAlignment="1">
      <alignment horizontal="left" vertical="center"/>
    </xf>
    <xf numFmtId="0" fontId="15" fillId="8" borderId="3" xfId="0" quotePrefix="1" applyFont="1" applyFill="1" applyBorder="1" applyAlignment="1">
      <alignment horizontal="left" vertical="center"/>
    </xf>
    <xf numFmtId="0" fontId="15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Protection="1">
      <protection locked="0"/>
    </xf>
    <xf numFmtId="4" fontId="30" fillId="0" borderId="0" xfId="0" applyNumberFormat="1" applyFont="1" applyFill="1" applyBorder="1"/>
    <xf numFmtId="0" fontId="26" fillId="0" borderId="0" xfId="0" quotePrefix="1" applyFont="1" applyFill="1" applyBorder="1" applyAlignment="1">
      <alignment horizontal="left" vertical="center"/>
    </xf>
    <xf numFmtId="0" fontId="58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8" fillId="0" borderId="3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7" fillId="0" borderId="27" xfId="0" quotePrefix="1" applyFont="1" applyFill="1" applyBorder="1" applyAlignment="1">
      <alignment horizontal="left" vertical="center"/>
    </xf>
    <xf numFmtId="0" fontId="9" fillId="0" borderId="45" xfId="0" quotePrefix="1" applyFont="1" applyFill="1" applyBorder="1" applyAlignment="1">
      <alignment horizontal="left" vertical="center"/>
    </xf>
    <xf numFmtId="4" fontId="56" fillId="0" borderId="45" xfId="0" applyNumberFormat="1" applyFont="1" applyFill="1" applyBorder="1"/>
    <xf numFmtId="4" fontId="6" fillId="0" borderId="45" xfId="0" applyNumberFormat="1" applyFont="1" applyFill="1" applyBorder="1" applyAlignment="1">
      <alignment horizontal="right"/>
    </xf>
    <xf numFmtId="4" fontId="30" fillId="0" borderId="5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9" fillId="0" borderId="5" xfId="0" quotePrefix="1" applyFont="1" applyFill="1" applyBorder="1" applyAlignment="1">
      <alignment horizontal="left" vertical="center"/>
    </xf>
    <xf numFmtId="0" fontId="26" fillId="0" borderId="5" xfId="0" quotePrefix="1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right"/>
    </xf>
    <xf numFmtId="0" fontId="7" fillId="0" borderId="13" xfId="0" quotePrefix="1" applyFont="1" applyFill="1" applyBorder="1" applyAlignment="1">
      <alignment horizontal="left" vertical="center"/>
    </xf>
    <xf numFmtId="0" fontId="9" fillId="0" borderId="13" xfId="0" quotePrefix="1" applyFont="1" applyFill="1" applyBorder="1" applyAlignment="1">
      <alignment horizontal="left" vertical="center"/>
    </xf>
    <xf numFmtId="0" fontId="9" fillId="0" borderId="7" xfId="0" quotePrefix="1" applyFont="1" applyFill="1" applyBorder="1" applyAlignment="1">
      <alignment horizontal="left" vertical="center"/>
    </xf>
    <xf numFmtId="0" fontId="28" fillId="0" borderId="48" xfId="0" quotePrefix="1" applyFont="1" applyFill="1" applyBorder="1" applyAlignment="1">
      <alignment horizontal="left" vertical="center"/>
    </xf>
    <xf numFmtId="0" fontId="28" fillId="0" borderId="7" xfId="0" quotePrefix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7" xfId="0" quotePrefix="1" applyFont="1" applyFill="1" applyBorder="1" applyAlignment="1">
      <alignment horizontal="left" vertical="center"/>
    </xf>
    <xf numFmtId="0" fontId="29" fillId="0" borderId="48" xfId="0" quotePrefix="1" applyFont="1" applyFill="1" applyBorder="1" applyAlignment="1">
      <alignment horizontal="left" vertical="center"/>
    </xf>
    <xf numFmtId="0" fontId="26" fillId="0" borderId="48" xfId="0" quotePrefix="1" applyFont="1" applyFill="1" applyBorder="1" applyAlignment="1">
      <alignment horizontal="left" vertical="center"/>
    </xf>
    <xf numFmtId="0" fontId="29" fillId="0" borderId="7" xfId="0" quotePrefix="1" applyFont="1" applyFill="1" applyBorder="1" applyAlignment="1">
      <alignment horizontal="left" vertical="center"/>
    </xf>
    <xf numFmtId="4" fontId="30" fillId="0" borderId="7" xfId="0" applyNumberFormat="1" applyFont="1" applyFill="1" applyBorder="1"/>
    <xf numFmtId="4" fontId="30" fillId="0" borderId="48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3" fillId="0" borderId="48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7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41" fillId="8" borderId="3" xfId="0" quotePrefix="1" applyFont="1" applyFill="1" applyBorder="1" applyAlignment="1">
      <alignment horizontal="left" vertical="center"/>
    </xf>
    <xf numFmtId="0" fontId="59" fillId="8" borderId="3" xfId="0" quotePrefix="1" applyFont="1" applyFill="1" applyBorder="1" applyAlignment="1">
      <alignment horizontal="left" vertical="center"/>
    </xf>
    <xf numFmtId="0" fontId="48" fillId="8" borderId="2" xfId="0" quotePrefix="1" applyFont="1" applyFill="1" applyBorder="1" applyAlignment="1">
      <alignment horizontal="left" vertical="center"/>
    </xf>
    <xf numFmtId="0" fontId="41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0" borderId="3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0" fillId="0" borderId="47" xfId="3" applyFont="1" applyFill="1" applyBorder="1" applyAlignment="1" applyProtection="1">
      <alignment horizontal="center" vertical="center" wrapText="1"/>
      <protection locked="0"/>
    </xf>
    <xf numFmtId="164" fontId="60" fillId="0" borderId="0" xfId="3" applyFont="1" applyFill="1" applyBorder="1" applyAlignment="1" applyProtection="1">
      <alignment horizontal="center" vertical="center" wrapText="1"/>
      <protection locked="0"/>
    </xf>
  </cellXfs>
  <cellStyles count="12">
    <cellStyle name="Hiperveza 2" xfId="4"/>
    <cellStyle name="Normalno" xfId="0" builtinId="0"/>
    <cellStyle name="Normalno 2" xfId="5"/>
    <cellStyle name="Normalno 4" xfId="11"/>
    <cellStyle name="Obično_List4" xfId="1"/>
    <cellStyle name="Obično_List7" xfId="2"/>
    <cellStyle name="SAPBEXaggData" xfId="7"/>
    <cellStyle name="SAPBEXHLevel1" xfId="6"/>
    <cellStyle name="SAPBEXHLevel2" xfId="8"/>
    <cellStyle name="SAPBEXHLevel3" xfId="9"/>
    <cellStyle name="SAPBEXstdData" xfId="10"/>
    <cellStyle name="Zarez 3" xfId="3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T36"/>
  <sheetViews>
    <sheetView tabSelected="1" zoomScaleNormal="100" workbookViewId="0">
      <selection activeCell="G26" sqref="G26"/>
    </sheetView>
  </sheetViews>
  <sheetFormatPr defaultRowHeight="15" x14ac:dyDescent="0.25"/>
  <cols>
    <col min="1" max="1" width="5.85546875" customWidth="1"/>
    <col min="6" max="6" width="19" customWidth="1"/>
    <col min="7" max="9" width="20.7109375" customWidth="1"/>
    <col min="10" max="10" width="25.28515625" customWidth="1"/>
  </cols>
  <sheetData>
    <row r="1" spans="1:10" s="245" customFormat="1" x14ac:dyDescent="0.25">
      <c r="A1" s="412" t="s">
        <v>177</v>
      </c>
      <c r="B1" s="413"/>
      <c r="C1" s="414" t="s">
        <v>179</v>
      </c>
      <c r="D1" s="415"/>
      <c r="E1" s="415"/>
      <c r="F1" s="416"/>
    </row>
    <row r="2" spans="1:10" ht="42" customHeight="1" x14ac:dyDescent="0.25">
      <c r="B2" s="424" t="s">
        <v>183</v>
      </c>
      <c r="C2" s="424"/>
      <c r="D2" s="424"/>
      <c r="E2" s="424"/>
      <c r="F2" s="424"/>
      <c r="G2" s="424"/>
      <c r="H2" s="424"/>
      <c r="I2" s="424"/>
      <c r="J2" s="22"/>
    </row>
    <row r="3" spans="1:10" ht="6.6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 x14ac:dyDescent="0.25">
      <c r="B4" s="425" t="s">
        <v>8</v>
      </c>
      <c r="C4" s="425"/>
      <c r="D4" s="425"/>
      <c r="E4" s="425"/>
      <c r="F4" s="425"/>
      <c r="G4" s="425"/>
      <c r="H4" s="425"/>
      <c r="I4" s="425"/>
      <c r="J4" s="21"/>
    </row>
    <row r="5" spans="1:10" ht="5.45" customHeight="1" x14ac:dyDescent="0.25">
      <c r="B5" s="3"/>
      <c r="C5" s="3"/>
      <c r="D5" s="3"/>
      <c r="E5" s="3"/>
      <c r="F5" s="3"/>
      <c r="G5" s="3"/>
      <c r="H5" s="3"/>
      <c r="I5" s="3"/>
      <c r="J5" s="4"/>
    </row>
    <row r="6" spans="1:10" ht="18" customHeight="1" x14ac:dyDescent="0.25">
      <c r="B6" s="425" t="s">
        <v>36</v>
      </c>
      <c r="C6" s="425"/>
      <c r="D6" s="425"/>
      <c r="E6" s="425"/>
      <c r="F6" s="425"/>
      <c r="G6" s="425"/>
      <c r="H6" s="425"/>
      <c r="I6" s="425"/>
      <c r="J6" s="20"/>
    </row>
    <row r="7" spans="1:10" ht="10.15" customHeight="1" x14ac:dyDescent="0.25">
      <c r="B7" s="31"/>
      <c r="C7" s="31"/>
      <c r="D7" s="31"/>
      <c r="E7" s="31"/>
      <c r="F7" s="31"/>
      <c r="G7" s="31"/>
      <c r="H7" s="31"/>
      <c r="I7" s="31"/>
      <c r="J7" s="20"/>
    </row>
    <row r="8" spans="1:10" ht="18" customHeight="1" x14ac:dyDescent="0.25">
      <c r="B8" s="402" t="s">
        <v>42</v>
      </c>
      <c r="C8" s="402"/>
      <c r="D8" s="402"/>
      <c r="E8" s="402"/>
      <c r="F8" s="402"/>
      <c r="G8" s="5"/>
      <c r="H8" s="6"/>
      <c r="I8" s="6"/>
    </row>
    <row r="9" spans="1:10" ht="51" x14ac:dyDescent="0.25">
      <c r="B9" s="405" t="s">
        <v>7</v>
      </c>
      <c r="C9" s="405"/>
      <c r="D9" s="405"/>
      <c r="E9" s="405"/>
      <c r="F9" s="406"/>
      <c r="G9" s="400" t="s">
        <v>184</v>
      </c>
      <c r="H9" s="244" t="s">
        <v>181</v>
      </c>
      <c r="I9" s="400" t="s">
        <v>185</v>
      </c>
    </row>
    <row r="10" spans="1:10" x14ac:dyDescent="0.25">
      <c r="B10" s="428">
        <v>1</v>
      </c>
      <c r="C10" s="428"/>
      <c r="D10" s="428"/>
      <c r="E10" s="428"/>
      <c r="F10" s="429"/>
      <c r="G10" s="26">
        <v>2</v>
      </c>
      <c r="H10" s="25">
        <v>3</v>
      </c>
      <c r="I10" s="25">
        <v>4</v>
      </c>
    </row>
    <row r="11" spans="1:10" x14ac:dyDescent="0.25">
      <c r="B11" s="403" t="s">
        <v>21</v>
      </c>
      <c r="C11" s="404"/>
      <c r="D11" s="404"/>
      <c r="E11" s="404"/>
      <c r="F11" s="420"/>
      <c r="G11" s="37">
        <f>' Račun prihoda i rashoda (2)'!G11</f>
        <v>4213046</v>
      </c>
      <c r="H11" s="37">
        <f>' Račun prihoda i rashoda (2)'!H11</f>
        <v>98025</v>
      </c>
      <c r="I11" s="37">
        <f>' Račun prihoda i rashoda (2)'!I11</f>
        <v>4311071</v>
      </c>
    </row>
    <row r="12" spans="1:10" x14ac:dyDescent="0.25">
      <c r="B12" s="419" t="s">
        <v>20</v>
      </c>
      <c r="C12" s="420"/>
      <c r="D12" s="420"/>
      <c r="E12" s="420"/>
      <c r="F12" s="420"/>
      <c r="G12" s="37"/>
      <c r="H12" s="37"/>
      <c r="I12" s="37"/>
    </row>
    <row r="13" spans="1:10" x14ac:dyDescent="0.25">
      <c r="B13" s="426" t="s">
        <v>0</v>
      </c>
      <c r="C13" s="422"/>
      <c r="D13" s="422"/>
      <c r="E13" s="422"/>
      <c r="F13" s="427"/>
      <c r="G13" s="38">
        <f>G11+G12</f>
        <v>4213046</v>
      </c>
      <c r="H13" s="38">
        <f t="shared" ref="H13:I13" si="0">H11+H12</f>
        <v>98025</v>
      </c>
      <c r="I13" s="38">
        <f t="shared" si="0"/>
        <v>4311071</v>
      </c>
    </row>
    <row r="14" spans="1:10" x14ac:dyDescent="0.25">
      <c r="B14" s="423" t="s">
        <v>22</v>
      </c>
      <c r="C14" s="404"/>
      <c r="D14" s="404"/>
      <c r="E14" s="404"/>
      <c r="F14" s="404"/>
      <c r="G14" s="39">
        <f>' Račun prihoda i rashoda (2)'!G81</f>
        <v>4103246</v>
      </c>
      <c r="H14" s="39">
        <f>' Račun prihoda i rashoda (2)'!H81</f>
        <v>90000</v>
      </c>
      <c r="I14" s="39">
        <f>' Račun prihoda i rashoda (2)'!I81</f>
        <v>4193246</v>
      </c>
    </row>
    <row r="15" spans="1:10" x14ac:dyDescent="0.25">
      <c r="B15" s="419" t="s">
        <v>23</v>
      </c>
      <c r="C15" s="420"/>
      <c r="D15" s="420"/>
      <c r="E15" s="420"/>
      <c r="F15" s="420"/>
      <c r="G15" s="37">
        <f>' Račun prihoda i rashoda (2)'!G103</f>
        <v>109800</v>
      </c>
      <c r="H15" s="37">
        <f>' Račun prihoda i rashoda (2)'!H103</f>
        <v>-17000</v>
      </c>
      <c r="I15" s="37">
        <f>' Račun prihoda i rashoda (2)'!I103</f>
        <v>92800</v>
      </c>
    </row>
    <row r="16" spans="1:10" x14ac:dyDescent="0.25">
      <c r="B16" s="14" t="s">
        <v>1</v>
      </c>
      <c r="C16" s="15"/>
      <c r="D16" s="15"/>
      <c r="E16" s="15"/>
      <c r="F16" s="15"/>
      <c r="G16" s="38">
        <f>G14+G15</f>
        <v>4213046</v>
      </c>
      <c r="H16" s="38">
        <f t="shared" ref="H16:I16" si="1">H14+H15</f>
        <v>73000</v>
      </c>
      <c r="I16" s="38">
        <f t="shared" si="1"/>
        <v>4286046</v>
      </c>
    </row>
    <row r="17" spans="1:46" x14ac:dyDescent="0.25">
      <c r="B17" s="421" t="s">
        <v>2</v>
      </c>
      <c r="C17" s="422"/>
      <c r="D17" s="422"/>
      <c r="E17" s="422"/>
      <c r="F17" s="422"/>
      <c r="G17" s="40">
        <f>G13-G16</f>
        <v>0</v>
      </c>
      <c r="H17" s="40">
        <f t="shared" ref="H17:I17" si="2">H13-H16</f>
        <v>25025</v>
      </c>
      <c r="I17" s="40">
        <f t="shared" si="2"/>
        <v>25025</v>
      </c>
    </row>
    <row r="18" spans="1:46" ht="18" x14ac:dyDescent="0.25">
      <c r="B18" s="3"/>
      <c r="C18" s="7"/>
      <c r="D18" s="7"/>
      <c r="E18" s="7"/>
      <c r="F18" s="7"/>
      <c r="G18" s="7"/>
      <c r="H18" s="7"/>
      <c r="I18" s="7"/>
      <c r="J18" s="1"/>
    </row>
    <row r="19" spans="1:46" ht="18" customHeight="1" x14ac:dyDescent="0.25">
      <c r="B19" s="402" t="s">
        <v>39</v>
      </c>
      <c r="C19" s="402"/>
      <c r="D19" s="402"/>
      <c r="E19" s="402"/>
      <c r="F19" s="402"/>
      <c r="G19" s="7"/>
      <c r="H19" s="7"/>
      <c r="I19" s="7"/>
      <c r="J19" s="1"/>
      <c r="O19" s="127"/>
    </row>
    <row r="20" spans="1:46" ht="51" x14ac:dyDescent="0.25">
      <c r="B20" s="405" t="s">
        <v>7</v>
      </c>
      <c r="C20" s="405"/>
      <c r="D20" s="405"/>
      <c r="E20" s="405"/>
      <c r="F20" s="406"/>
      <c r="G20" s="400" t="s">
        <v>184</v>
      </c>
      <c r="H20" s="2" t="s">
        <v>181</v>
      </c>
      <c r="I20" s="2" t="s">
        <v>185</v>
      </c>
    </row>
    <row r="21" spans="1:46" x14ac:dyDescent="0.25">
      <c r="B21" s="407">
        <v>1</v>
      </c>
      <c r="C21" s="408"/>
      <c r="D21" s="408"/>
      <c r="E21" s="408"/>
      <c r="F21" s="408"/>
      <c r="G21" s="27">
        <v>2</v>
      </c>
      <c r="H21" s="25">
        <v>3</v>
      </c>
      <c r="I21" s="25">
        <v>4</v>
      </c>
    </row>
    <row r="22" spans="1:46" ht="15.75" customHeight="1" x14ac:dyDescent="0.25">
      <c r="B22" s="403" t="s">
        <v>24</v>
      </c>
      <c r="C22" s="409"/>
      <c r="D22" s="409"/>
      <c r="E22" s="409"/>
      <c r="F22" s="409"/>
      <c r="G22" s="60"/>
      <c r="H22" s="61"/>
      <c r="I22" s="61"/>
    </row>
    <row r="23" spans="1:46" x14ac:dyDescent="0.25">
      <c r="B23" s="403" t="s">
        <v>25</v>
      </c>
      <c r="C23" s="404"/>
      <c r="D23" s="404"/>
      <c r="E23" s="404"/>
      <c r="F23" s="404"/>
      <c r="G23" s="62"/>
      <c r="H23" s="61"/>
      <c r="I23" s="61"/>
    </row>
    <row r="24" spans="1:46" ht="15" customHeight="1" x14ac:dyDescent="0.25">
      <c r="B24" s="410" t="s">
        <v>35</v>
      </c>
      <c r="C24" s="411"/>
      <c r="D24" s="411"/>
      <c r="E24" s="411"/>
      <c r="F24" s="411"/>
      <c r="G24" s="41">
        <f>G22-G23</f>
        <v>0</v>
      </c>
      <c r="H24" s="41">
        <f t="shared" ref="H24:I24" si="3">H22-H23</f>
        <v>0</v>
      </c>
      <c r="I24" s="41">
        <f t="shared" si="3"/>
        <v>0</v>
      </c>
    </row>
    <row r="25" spans="1:46" s="29" customFormat="1" ht="15" customHeight="1" x14ac:dyDescent="0.25">
      <c r="A25"/>
      <c r="B25" s="403" t="s">
        <v>11</v>
      </c>
      <c r="C25" s="404"/>
      <c r="D25" s="404"/>
      <c r="E25" s="404"/>
      <c r="F25" s="404"/>
      <c r="G25" s="145">
        <v>61196.11</v>
      </c>
      <c r="H25" s="146">
        <f>I25-G25</f>
        <v>-36171.11</v>
      </c>
      <c r="I25" s="146">
        <v>25025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" customFormat="1" ht="15" customHeight="1" x14ac:dyDescent="0.25">
      <c r="A26"/>
      <c r="B26" s="403" t="s">
        <v>38</v>
      </c>
      <c r="C26" s="404"/>
      <c r="D26" s="404"/>
      <c r="E26" s="404"/>
      <c r="F26" s="404"/>
      <c r="G26" s="145"/>
      <c r="H26" s="146">
        <f>I26-G26</f>
        <v>0</v>
      </c>
      <c r="I26" s="146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34" customFormat="1" x14ac:dyDescent="0.25">
      <c r="A27" s="33"/>
      <c r="B27" s="410" t="s">
        <v>40</v>
      </c>
      <c r="C27" s="411"/>
      <c r="D27" s="411"/>
      <c r="E27" s="411"/>
      <c r="F27" s="411"/>
      <c r="G27" s="41">
        <f>G25+G26</f>
        <v>61196.11</v>
      </c>
      <c r="H27" s="41">
        <f t="shared" ref="H27:I27" si="4">H25+H26</f>
        <v>-36171.11</v>
      </c>
      <c r="I27" s="41">
        <f t="shared" si="4"/>
        <v>25025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</row>
    <row r="28" spans="1:46" x14ac:dyDescent="0.25">
      <c r="B28" s="417" t="s">
        <v>41</v>
      </c>
      <c r="C28" s="417"/>
      <c r="D28" s="417"/>
      <c r="E28" s="417"/>
      <c r="F28" s="418"/>
      <c r="G28" s="41">
        <f>G24+G27</f>
        <v>61196.11</v>
      </c>
      <c r="H28" s="41">
        <f t="shared" ref="H28" si="5">H24+H27</f>
        <v>-36171.11</v>
      </c>
      <c r="I28" s="41">
        <v>0</v>
      </c>
    </row>
    <row r="30" spans="1:46" x14ac:dyDescent="0.25">
      <c r="A30" s="243"/>
      <c r="B30" s="23"/>
      <c r="C30" s="23"/>
      <c r="D30" s="23"/>
      <c r="E30" s="23"/>
      <c r="F30" s="23"/>
      <c r="G30" s="23"/>
      <c r="H30" s="23"/>
      <c r="I30" s="23"/>
    </row>
    <row r="31" spans="1:46" x14ac:dyDescent="0.25">
      <c r="B31" s="401"/>
      <c r="C31" s="401"/>
      <c r="D31" s="401"/>
      <c r="E31" s="401"/>
      <c r="F31" s="401"/>
      <c r="G31" s="401"/>
      <c r="H31" s="401"/>
      <c r="I31" s="401"/>
    </row>
    <row r="32" spans="1:46" ht="15" customHeight="1" x14ac:dyDescent="0.25">
      <c r="B32" s="150"/>
      <c r="C32" s="150"/>
      <c r="D32" s="150"/>
      <c r="E32" s="150"/>
      <c r="F32" s="150"/>
      <c r="G32" s="150"/>
      <c r="H32" s="150"/>
      <c r="I32" s="150"/>
    </row>
    <row r="33" spans="2:9" ht="15" customHeight="1" x14ac:dyDescent="0.25">
      <c r="B33" s="150"/>
      <c r="C33" s="150"/>
      <c r="D33" s="150"/>
      <c r="E33" s="150"/>
      <c r="F33" s="150"/>
      <c r="G33" s="150"/>
      <c r="H33" s="150"/>
      <c r="I33" s="150"/>
    </row>
    <row r="34" spans="2:9" ht="36.75" customHeight="1" x14ac:dyDescent="0.25">
      <c r="B34" s="150"/>
      <c r="C34" s="150"/>
      <c r="D34" s="150"/>
      <c r="E34" s="150"/>
      <c r="F34" s="150"/>
      <c r="G34" s="150"/>
      <c r="H34" s="150"/>
      <c r="I34" s="150"/>
    </row>
    <row r="35" spans="2:9" ht="15" customHeight="1" x14ac:dyDescent="0.25">
      <c r="B35" s="32"/>
      <c r="C35" s="32"/>
      <c r="D35" s="32"/>
      <c r="E35" s="32"/>
      <c r="F35" s="32"/>
      <c r="G35" s="32"/>
      <c r="H35" s="32"/>
      <c r="I35" s="32"/>
    </row>
    <row r="36" spans="2:9" x14ac:dyDescent="0.25">
      <c r="B36" s="32"/>
      <c r="C36" s="32"/>
      <c r="D36" s="32"/>
      <c r="E36" s="32"/>
      <c r="F36" s="32"/>
      <c r="G36" s="32"/>
      <c r="H36" s="32"/>
      <c r="I36" s="32"/>
    </row>
  </sheetData>
  <sheetProtection selectLockedCells="1"/>
  <mergeCells count="25"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132"/>
  <sheetViews>
    <sheetView topLeftCell="A28" zoomScale="90" zoomScaleNormal="90" workbookViewId="0">
      <selection activeCell="H82" sqref="H82"/>
    </sheetView>
  </sheetViews>
  <sheetFormatPr defaultColWidth="8.85546875" defaultRowHeight="15" x14ac:dyDescent="0.25"/>
  <cols>
    <col min="1" max="1" width="1.7109375" style="245" customWidth="1"/>
    <col min="2" max="2" width="6.5703125" style="245" customWidth="1"/>
    <col min="3" max="3" width="7.85546875" style="245" customWidth="1"/>
    <col min="4" max="4" width="8.5703125" style="245" customWidth="1"/>
    <col min="5" max="5" width="6.5703125" style="245" hidden="1" customWidth="1"/>
    <col min="6" max="6" width="46.42578125" style="245" customWidth="1"/>
    <col min="7" max="9" width="20.7109375" style="245" customWidth="1"/>
    <col min="10" max="10" width="13.7109375" style="245" customWidth="1"/>
    <col min="11" max="11" width="15.28515625" style="245" customWidth="1"/>
    <col min="12" max="12" width="16.7109375" style="245" customWidth="1"/>
    <col min="13" max="16384" width="8.85546875" style="245"/>
  </cols>
  <sheetData>
    <row r="1" spans="1:13" ht="18" x14ac:dyDescent="0.25">
      <c r="A1" s="412" t="s">
        <v>177</v>
      </c>
      <c r="B1" s="413"/>
      <c r="C1" s="430" t="s">
        <v>179</v>
      </c>
      <c r="D1" s="431"/>
      <c r="E1" s="431"/>
      <c r="F1" s="432"/>
      <c r="G1" s="3"/>
      <c r="H1" s="3"/>
      <c r="I1" s="3"/>
      <c r="J1" s="3"/>
      <c r="K1" s="318"/>
      <c r="L1" s="318"/>
    </row>
    <row r="2" spans="1:13" ht="15.75" customHeight="1" x14ac:dyDescent="0.25">
      <c r="B2" s="435" t="s">
        <v>8</v>
      </c>
      <c r="C2" s="435"/>
      <c r="D2" s="435"/>
      <c r="E2" s="435"/>
      <c r="F2" s="435"/>
      <c r="G2" s="435"/>
      <c r="H2" s="435"/>
      <c r="I2" s="435"/>
      <c r="J2" s="151"/>
      <c r="K2" s="318"/>
      <c r="L2" s="318"/>
    </row>
    <row r="3" spans="1:13" ht="18" x14ac:dyDescent="0.25">
      <c r="B3" s="3"/>
      <c r="C3" s="3"/>
      <c r="D3" s="3"/>
      <c r="E3" s="3"/>
      <c r="F3" s="3"/>
      <c r="G3" s="3"/>
      <c r="H3" s="3"/>
      <c r="I3" s="3"/>
      <c r="J3" s="4"/>
      <c r="K3" s="318"/>
      <c r="L3" s="318"/>
    </row>
    <row r="4" spans="1:13" ht="15.75" customHeight="1" x14ac:dyDescent="0.25">
      <c r="B4" s="435" t="s">
        <v>37</v>
      </c>
      <c r="C4" s="435"/>
      <c r="D4" s="435"/>
      <c r="E4" s="435"/>
      <c r="F4" s="435"/>
      <c r="G4" s="435"/>
      <c r="H4" s="435"/>
      <c r="I4" s="435"/>
      <c r="J4" s="151"/>
      <c r="K4" s="318"/>
      <c r="L4" s="318"/>
    </row>
    <row r="5" spans="1:13" ht="18" x14ac:dyDescent="0.25">
      <c r="B5" s="3"/>
      <c r="C5" s="3"/>
      <c r="D5" s="3"/>
      <c r="E5" s="3"/>
      <c r="F5" s="3"/>
      <c r="G5" s="3"/>
      <c r="H5" s="3"/>
      <c r="I5" s="3"/>
      <c r="J5" s="4"/>
      <c r="K5" s="318"/>
      <c r="L5" s="318"/>
    </row>
    <row r="6" spans="1:13" ht="15.75" customHeight="1" x14ac:dyDescent="0.25">
      <c r="B6" s="435" t="s">
        <v>170</v>
      </c>
      <c r="C6" s="435"/>
      <c r="D6" s="435"/>
      <c r="E6" s="435"/>
      <c r="F6" s="435"/>
      <c r="G6" s="435"/>
      <c r="H6" s="435"/>
      <c r="I6" s="435"/>
      <c r="J6" s="151"/>
      <c r="K6" s="318"/>
      <c r="L6" s="318"/>
    </row>
    <row r="7" spans="1:13" ht="18" x14ac:dyDescent="0.25">
      <c r="B7" s="3"/>
      <c r="C7" s="3"/>
      <c r="D7" s="3"/>
      <c r="E7" s="3"/>
      <c r="F7" s="3"/>
      <c r="G7" s="3"/>
      <c r="H7" s="3"/>
      <c r="I7" s="3"/>
      <c r="J7" s="4"/>
      <c r="K7" s="318"/>
      <c r="L7" s="318"/>
    </row>
    <row r="8" spans="1:13" ht="28.9" customHeight="1" x14ac:dyDescent="0.25">
      <c r="B8" s="249" t="s">
        <v>173</v>
      </c>
      <c r="C8" s="249" t="s">
        <v>174</v>
      </c>
      <c r="D8" s="249" t="s">
        <v>175</v>
      </c>
      <c r="E8" s="248"/>
      <c r="F8" s="248"/>
      <c r="G8" s="247" t="s">
        <v>184</v>
      </c>
      <c r="H8" s="247" t="s">
        <v>181</v>
      </c>
      <c r="I8" s="247" t="s">
        <v>186</v>
      </c>
      <c r="J8" s="147"/>
      <c r="K8" s="318"/>
      <c r="L8" s="318"/>
    </row>
    <row r="9" spans="1:13" x14ac:dyDescent="0.25">
      <c r="B9" s="436">
        <v>1</v>
      </c>
      <c r="C9" s="437"/>
      <c r="D9" s="437"/>
      <c r="E9" s="437"/>
      <c r="F9" s="438"/>
      <c r="G9" s="266">
        <v>2</v>
      </c>
      <c r="H9" s="266">
        <v>3</v>
      </c>
      <c r="I9" s="266">
        <v>4</v>
      </c>
      <c r="J9" s="148"/>
      <c r="K9" s="319"/>
      <c r="L9" s="320"/>
    </row>
    <row r="10" spans="1:13" x14ac:dyDescent="0.25">
      <c r="B10" s="259"/>
      <c r="C10" s="49"/>
      <c r="D10" s="49"/>
      <c r="E10" s="284"/>
      <c r="F10" s="259" t="s">
        <v>34</v>
      </c>
      <c r="G10" s="250">
        <f t="shared" ref="G10:I10" si="0">G11+G67</f>
        <v>4213046</v>
      </c>
      <c r="H10" s="250">
        <f>I10-G10</f>
        <v>98025</v>
      </c>
      <c r="I10" s="250">
        <f t="shared" si="0"/>
        <v>4311071</v>
      </c>
      <c r="J10" s="321"/>
      <c r="K10" s="319"/>
      <c r="L10" s="320"/>
    </row>
    <row r="11" spans="1:13" x14ac:dyDescent="0.25">
      <c r="B11" s="259">
        <v>6</v>
      </c>
      <c r="C11" s="49"/>
      <c r="D11" s="49"/>
      <c r="E11" s="284"/>
      <c r="F11" s="259" t="s">
        <v>3</v>
      </c>
      <c r="G11" s="258">
        <f t="shared" ref="G11:I11" si="1">G12+G16+G35+G49+G57+G62</f>
        <v>4213046</v>
      </c>
      <c r="H11" s="250">
        <f t="shared" ref="H11:H66" si="2">I11-G11</f>
        <v>98025</v>
      </c>
      <c r="I11" s="258">
        <f t="shared" si="1"/>
        <v>4311071</v>
      </c>
      <c r="J11" s="322"/>
      <c r="K11" s="319"/>
      <c r="L11" s="322"/>
      <c r="M11" s="115"/>
    </row>
    <row r="12" spans="1:13" x14ac:dyDescent="0.25">
      <c r="B12" s="303"/>
      <c r="C12" s="45">
        <v>61</v>
      </c>
      <c r="D12" s="304"/>
      <c r="E12" s="305"/>
      <c r="F12" s="306" t="s">
        <v>59</v>
      </c>
      <c r="G12" s="307">
        <f t="shared" ref="G12:I12" si="3">G13</f>
        <v>0</v>
      </c>
      <c r="H12" s="308">
        <f t="shared" si="2"/>
        <v>0</v>
      </c>
      <c r="I12" s="307">
        <f t="shared" si="3"/>
        <v>0</v>
      </c>
      <c r="J12" s="321"/>
      <c r="K12" s="319"/>
      <c r="L12" s="320"/>
    </row>
    <row r="13" spans="1:13" x14ac:dyDescent="0.25">
      <c r="B13" s="50"/>
      <c r="C13" s="50">
        <v>614</v>
      </c>
      <c r="D13" s="50"/>
      <c r="E13" s="280"/>
      <c r="F13" s="280" t="s">
        <v>60</v>
      </c>
      <c r="G13" s="258">
        <f t="shared" ref="G13:I13" si="4">G14+G15</f>
        <v>0</v>
      </c>
      <c r="H13" s="250">
        <f t="shared" si="2"/>
        <v>0</v>
      </c>
      <c r="I13" s="258">
        <f t="shared" si="4"/>
        <v>0</v>
      </c>
      <c r="J13" s="321"/>
      <c r="K13" s="323"/>
      <c r="L13" s="320"/>
    </row>
    <row r="14" spans="1:13" x14ac:dyDescent="0.25">
      <c r="B14" s="291"/>
      <c r="C14" s="291"/>
      <c r="D14" s="291"/>
      <c r="E14" s="257">
        <v>6148</v>
      </c>
      <c r="F14" s="268" t="s">
        <v>14</v>
      </c>
      <c r="G14" s="293"/>
      <c r="H14" s="250">
        <f t="shared" si="2"/>
        <v>0</v>
      </c>
      <c r="I14" s="293"/>
      <c r="J14" s="321"/>
      <c r="K14" s="319"/>
      <c r="L14" s="320"/>
    </row>
    <row r="15" spans="1:13" x14ac:dyDescent="0.25">
      <c r="B15" s="291"/>
      <c r="C15" s="291"/>
      <c r="D15" s="291"/>
      <c r="E15" s="257"/>
      <c r="F15" s="268" t="s">
        <v>45</v>
      </c>
      <c r="G15" s="293"/>
      <c r="H15" s="250">
        <f t="shared" si="2"/>
        <v>0</v>
      </c>
      <c r="I15" s="293"/>
      <c r="J15" s="321"/>
      <c r="K15" s="318"/>
      <c r="L15" s="320"/>
    </row>
    <row r="16" spans="1:13" ht="25.5" x14ac:dyDescent="0.25">
      <c r="B16" s="304"/>
      <c r="C16" s="45">
        <v>63</v>
      </c>
      <c r="D16" s="45"/>
      <c r="E16" s="306"/>
      <c r="F16" s="306" t="s">
        <v>10</v>
      </c>
      <c r="G16" s="308">
        <f t="shared" ref="G16:I16" si="5">G17+G23+G29</f>
        <v>0</v>
      </c>
      <c r="H16" s="308">
        <f t="shared" si="2"/>
        <v>0</v>
      </c>
      <c r="I16" s="308">
        <f t="shared" si="5"/>
        <v>0</v>
      </c>
      <c r="J16" s="321"/>
      <c r="K16" s="320"/>
      <c r="L16" s="320"/>
    </row>
    <row r="17" spans="2:12" ht="25.5" x14ac:dyDescent="0.25">
      <c r="B17" s="260"/>
      <c r="C17" s="260">
        <v>633</v>
      </c>
      <c r="D17" s="260"/>
      <c r="E17" s="282"/>
      <c r="F17" s="309" t="s">
        <v>61</v>
      </c>
      <c r="G17" s="250">
        <f t="shared" ref="G17:I17" si="6">SUM(G18:G22)</f>
        <v>0</v>
      </c>
      <c r="H17" s="250">
        <f t="shared" si="2"/>
        <v>0</v>
      </c>
      <c r="I17" s="250">
        <f t="shared" si="6"/>
        <v>0</v>
      </c>
      <c r="J17" s="321"/>
      <c r="K17" s="320"/>
      <c r="L17" s="320"/>
    </row>
    <row r="18" spans="2:12" x14ac:dyDescent="0.25">
      <c r="B18" s="276"/>
      <c r="C18" s="285"/>
      <c r="D18" s="285"/>
      <c r="E18" s="269">
        <v>6331</v>
      </c>
      <c r="F18" s="324" t="s">
        <v>14</v>
      </c>
      <c r="G18" s="293"/>
      <c r="H18" s="250">
        <f t="shared" si="2"/>
        <v>0</v>
      </c>
      <c r="I18" s="293"/>
      <c r="J18" s="321"/>
      <c r="K18" s="318"/>
      <c r="L18" s="320"/>
    </row>
    <row r="19" spans="2:12" x14ac:dyDescent="0.25">
      <c r="B19" s="276"/>
      <c r="C19" s="285"/>
      <c r="D19" s="285"/>
      <c r="E19" s="269"/>
      <c r="F19" s="324" t="s">
        <v>17</v>
      </c>
      <c r="G19" s="293"/>
      <c r="H19" s="250">
        <f t="shared" si="2"/>
        <v>0</v>
      </c>
      <c r="I19" s="293"/>
      <c r="J19" s="321"/>
      <c r="K19" s="318"/>
      <c r="L19" s="320"/>
    </row>
    <row r="20" spans="2:12" x14ac:dyDescent="0.25">
      <c r="B20" s="276"/>
      <c r="C20" s="285"/>
      <c r="D20" s="285"/>
      <c r="E20" s="269"/>
      <c r="F20" s="324" t="s">
        <v>46</v>
      </c>
      <c r="G20" s="293"/>
      <c r="H20" s="250">
        <f t="shared" si="2"/>
        <v>0</v>
      </c>
      <c r="I20" s="293"/>
      <c r="J20" s="321"/>
      <c r="K20" s="318"/>
      <c r="L20" s="320"/>
    </row>
    <row r="21" spans="2:12" x14ac:dyDescent="0.25">
      <c r="B21" s="276"/>
      <c r="C21" s="285"/>
      <c r="D21" s="285"/>
      <c r="E21" s="269"/>
      <c r="F21" s="324" t="s">
        <v>49</v>
      </c>
      <c r="G21" s="293"/>
      <c r="H21" s="250">
        <f t="shared" si="2"/>
        <v>0</v>
      </c>
      <c r="I21" s="293"/>
      <c r="J21" s="321"/>
      <c r="K21" s="318"/>
      <c r="L21" s="320"/>
    </row>
    <row r="22" spans="2:12" x14ac:dyDescent="0.25">
      <c r="B22" s="277"/>
      <c r="C22" s="286"/>
      <c r="D22" s="286"/>
      <c r="E22" s="278">
        <v>6332</v>
      </c>
      <c r="F22" s="325" t="s">
        <v>52</v>
      </c>
      <c r="G22" s="294"/>
      <c r="H22" s="250">
        <f t="shared" si="2"/>
        <v>0</v>
      </c>
      <c r="I22" s="294"/>
      <c r="J22" s="321"/>
      <c r="K22" s="320"/>
      <c r="L22" s="320"/>
    </row>
    <row r="23" spans="2:12" s="52" customFormat="1" ht="25.5" x14ac:dyDescent="0.25">
      <c r="B23" s="310"/>
      <c r="C23" s="261">
        <v>636</v>
      </c>
      <c r="D23" s="260"/>
      <c r="E23" s="282"/>
      <c r="F23" s="283" t="s">
        <v>62</v>
      </c>
      <c r="G23" s="262">
        <f t="shared" ref="G23:I23" si="7">SUM(G24:G28)</f>
        <v>0</v>
      </c>
      <c r="H23" s="250">
        <f t="shared" si="2"/>
        <v>0</v>
      </c>
      <c r="I23" s="262">
        <f t="shared" si="7"/>
        <v>0</v>
      </c>
      <c r="J23" s="326"/>
      <c r="K23" s="327"/>
      <c r="L23" s="320"/>
    </row>
    <row r="24" spans="2:12" s="52" customFormat="1" x14ac:dyDescent="0.25">
      <c r="B24" s="279"/>
      <c r="C24" s="287"/>
      <c r="D24" s="285"/>
      <c r="E24" s="269"/>
      <c r="F24" s="324" t="s">
        <v>14</v>
      </c>
      <c r="G24" s="296"/>
      <c r="H24" s="250">
        <f t="shared" si="2"/>
        <v>0</v>
      </c>
      <c r="I24" s="296"/>
      <c r="J24" s="326"/>
      <c r="K24" s="327"/>
      <c r="L24" s="320"/>
    </row>
    <row r="25" spans="2:12" s="52" customFormat="1" x14ac:dyDescent="0.25">
      <c r="B25" s="279"/>
      <c r="C25" s="287"/>
      <c r="D25" s="285"/>
      <c r="E25" s="269"/>
      <c r="F25" s="324" t="s">
        <v>17</v>
      </c>
      <c r="G25" s="296"/>
      <c r="H25" s="250">
        <f t="shared" si="2"/>
        <v>0</v>
      </c>
      <c r="I25" s="296"/>
      <c r="J25" s="326"/>
      <c r="K25" s="327"/>
      <c r="L25" s="320"/>
    </row>
    <row r="26" spans="2:12" s="52" customFormat="1" x14ac:dyDescent="0.25">
      <c r="B26" s="279"/>
      <c r="C26" s="287"/>
      <c r="D26" s="285"/>
      <c r="E26" s="269"/>
      <c r="F26" s="324" t="s">
        <v>46</v>
      </c>
      <c r="G26" s="296"/>
      <c r="H26" s="250">
        <f t="shared" si="2"/>
        <v>0</v>
      </c>
      <c r="I26" s="296"/>
      <c r="J26" s="326"/>
      <c r="K26" s="327"/>
      <c r="L26" s="320"/>
    </row>
    <row r="27" spans="2:12" s="52" customFormat="1" x14ac:dyDescent="0.25">
      <c r="B27" s="279"/>
      <c r="C27" s="287"/>
      <c r="D27" s="285"/>
      <c r="E27" s="269">
        <v>6361</v>
      </c>
      <c r="F27" s="324" t="s">
        <v>49</v>
      </c>
      <c r="G27" s="293"/>
      <c r="H27" s="250">
        <f t="shared" si="2"/>
        <v>0</v>
      </c>
      <c r="I27" s="293"/>
      <c r="J27" s="328"/>
      <c r="K27" s="327"/>
      <c r="L27" s="320"/>
    </row>
    <row r="28" spans="2:12" s="52" customFormat="1" x14ac:dyDescent="0.25">
      <c r="B28" s="279"/>
      <c r="C28" s="287"/>
      <c r="D28" s="285"/>
      <c r="E28" s="269">
        <v>6362</v>
      </c>
      <c r="F28" s="329" t="s">
        <v>52</v>
      </c>
      <c r="G28" s="293"/>
      <c r="H28" s="250">
        <f t="shared" si="2"/>
        <v>0</v>
      </c>
      <c r="I28" s="293"/>
      <c r="J28" s="328"/>
      <c r="K28" s="327"/>
      <c r="L28" s="320"/>
    </row>
    <row r="29" spans="2:12" ht="25.5" x14ac:dyDescent="0.25">
      <c r="B29" s="281"/>
      <c r="C29" s="260">
        <v>639</v>
      </c>
      <c r="D29" s="260"/>
      <c r="E29" s="282"/>
      <c r="F29" s="283" t="s">
        <v>63</v>
      </c>
      <c r="G29" s="250">
        <f t="shared" ref="G29:I29" si="8">SUM(G30:G34)</f>
        <v>0</v>
      </c>
      <c r="H29" s="250">
        <f t="shared" si="2"/>
        <v>0</v>
      </c>
      <c r="I29" s="250">
        <f t="shared" si="8"/>
        <v>0</v>
      </c>
      <c r="J29" s="321"/>
      <c r="K29" s="320"/>
      <c r="L29" s="320"/>
    </row>
    <row r="30" spans="2:12" x14ac:dyDescent="0.25">
      <c r="B30" s="276"/>
      <c r="C30" s="285"/>
      <c r="D30" s="285"/>
      <c r="E30" s="269">
        <v>6391</v>
      </c>
      <c r="F30" s="324" t="s">
        <v>14</v>
      </c>
      <c r="G30" s="293"/>
      <c r="H30" s="250">
        <f t="shared" si="2"/>
        <v>0</v>
      </c>
      <c r="I30" s="293"/>
      <c r="J30" s="321"/>
      <c r="K30" s="320"/>
      <c r="L30" s="320"/>
    </row>
    <row r="31" spans="2:12" x14ac:dyDescent="0.25">
      <c r="B31" s="276"/>
      <c r="C31" s="285"/>
      <c r="D31" s="285"/>
      <c r="E31" s="269">
        <v>6392</v>
      </c>
      <c r="F31" s="324" t="s">
        <v>17</v>
      </c>
      <c r="G31" s="293"/>
      <c r="H31" s="250">
        <f t="shared" si="2"/>
        <v>0</v>
      </c>
      <c r="I31" s="293"/>
      <c r="J31" s="321"/>
      <c r="K31" s="320"/>
      <c r="L31" s="320"/>
    </row>
    <row r="32" spans="2:12" x14ac:dyDescent="0.25">
      <c r="B32" s="276"/>
      <c r="C32" s="285"/>
      <c r="D32" s="285"/>
      <c r="E32" s="269">
        <v>6393</v>
      </c>
      <c r="F32" s="324" t="s">
        <v>46</v>
      </c>
      <c r="G32" s="293"/>
      <c r="H32" s="250">
        <f t="shared" si="2"/>
        <v>0</v>
      </c>
      <c r="I32" s="293"/>
      <c r="J32" s="321"/>
      <c r="K32" s="320"/>
      <c r="L32" s="320"/>
    </row>
    <row r="33" spans="2:12" x14ac:dyDescent="0.25">
      <c r="B33" s="276"/>
      <c r="C33" s="285"/>
      <c r="D33" s="285"/>
      <c r="E33" s="269"/>
      <c r="F33" s="324" t="s">
        <v>49</v>
      </c>
      <c r="G33" s="293"/>
      <c r="H33" s="250">
        <f t="shared" si="2"/>
        <v>0</v>
      </c>
      <c r="I33" s="293"/>
      <c r="J33" s="321"/>
      <c r="K33" s="320"/>
      <c r="L33" s="320"/>
    </row>
    <row r="34" spans="2:12" x14ac:dyDescent="0.25">
      <c r="B34" s="276"/>
      <c r="C34" s="285"/>
      <c r="D34" s="285"/>
      <c r="E34" s="269">
        <v>6394</v>
      </c>
      <c r="F34" s="329" t="s">
        <v>52</v>
      </c>
      <c r="G34" s="298"/>
      <c r="H34" s="250">
        <f t="shared" si="2"/>
        <v>0</v>
      </c>
      <c r="I34" s="298"/>
      <c r="J34" s="321"/>
      <c r="K34" s="320"/>
      <c r="L34" s="320"/>
    </row>
    <row r="35" spans="2:12" x14ac:dyDescent="0.25">
      <c r="B35" s="311"/>
      <c r="C35" s="312">
        <v>64</v>
      </c>
      <c r="D35" s="312"/>
      <c r="E35" s="313"/>
      <c r="F35" s="314" t="s">
        <v>64</v>
      </c>
      <c r="G35" s="308">
        <f t="shared" ref="G35:I35" si="9">G36</f>
        <v>0</v>
      </c>
      <c r="H35" s="308">
        <f t="shared" si="2"/>
        <v>25</v>
      </c>
      <c r="I35" s="308">
        <f t="shared" si="9"/>
        <v>25</v>
      </c>
      <c r="J35" s="321"/>
      <c r="K35" s="320"/>
      <c r="L35" s="320"/>
    </row>
    <row r="36" spans="2:12" x14ac:dyDescent="0.25">
      <c r="B36" s="281"/>
      <c r="C36" s="260">
        <v>641</v>
      </c>
      <c r="D36" s="260"/>
      <c r="E36" s="282"/>
      <c r="F36" s="283" t="s">
        <v>65</v>
      </c>
      <c r="G36" s="250">
        <f t="shared" ref="G36:I36" si="10">SUM(G37:G41)</f>
        <v>0</v>
      </c>
      <c r="H36" s="250">
        <f t="shared" si="2"/>
        <v>25</v>
      </c>
      <c r="I36" s="250">
        <f t="shared" si="10"/>
        <v>25</v>
      </c>
      <c r="J36" s="321"/>
      <c r="K36" s="320"/>
      <c r="L36" s="320"/>
    </row>
    <row r="37" spans="2:12" x14ac:dyDescent="0.25">
      <c r="B37" s="276"/>
      <c r="C37" s="285"/>
      <c r="D37" s="285"/>
      <c r="E37" s="270">
        <v>6412</v>
      </c>
      <c r="F37" s="324" t="s">
        <v>14</v>
      </c>
      <c r="G37" s="298"/>
      <c r="H37" s="250">
        <f t="shared" si="2"/>
        <v>0</v>
      </c>
      <c r="I37" s="298"/>
      <c r="J37" s="321"/>
      <c r="K37" s="320"/>
      <c r="L37" s="320"/>
    </row>
    <row r="38" spans="2:12" x14ac:dyDescent="0.25">
      <c r="B38" s="276"/>
      <c r="C38" s="285"/>
      <c r="D38" s="285"/>
      <c r="E38" s="269">
        <v>6413</v>
      </c>
      <c r="F38" s="324" t="s">
        <v>17</v>
      </c>
      <c r="G38" s="293"/>
      <c r="H38" s="250">
        <f t="shared" si="2"/>
        <v>25</v>
      </c>
      <c r="I38" s="293">
        <v>25</v>
      </c>
      <c r="J38" s="321"/>
      <c r="K38" s="320"/>
      <c r="L38" s="320"/>
    </row>
    <row r="39" spans="2:12" x14ac:dyDescent="0.25">
      <c r="B39" s="276"/>
      <c r="C39" s="285"/>
      <c r="D39" s="285"/>
      <c r="E39" s="269">
        <v>6414</v>
      </c>
      <c r="F39" s="324" t="s">
        <v>46</v>
      </c>
      <c r="G39" s="293"/>
      <c r="H39" s="250">
        <f t="shared" si="2"/>
        <v>0</v>
      </c>
      <c r="I39" s="293"/>
      <c r="J39" s="321"/>
      <c r="K39" s="320"/>
      <c r="L39" s="320"/>
    </row>
    <row r="40" spans="2:12" x14ac:dyDescent="0.25">
      <c r="B40" s="276"/>
      <c r="C40" s="285"/>
      <c r="D40" s="285"/>
      <c r="E40" s="270">
        <v>6415</v>
      </c>
      <c r="F40" s="324" t="s">
        <v>49</v>
      </c>
      <c r="G40" s="293"/>
      <c r="H40" s="250">
        <f t="shared" si="2"/>
        <v>0</v>
      </c>
      <c r="I40" s="293"/>
      <c r="J40" s="321"/>
      <c r="K40" s="320"/>
      <c r="L40" s="320"/>
    </row>
    <row r="41" spans="2:12" x14ac:dyDescent="0.25">
      <c r="B41" s="276"/>
      <c r="C41" s="285"/>
      <c r="D41" s="285"/>
      <c r="E41" s="270">
        <v>6416</v>
      </c>
      <c r="F41" s="329" t="s">
        <v>52</v>
      </c>
      <c r="G41" s="293"/>
      <c r="H41" s="250">
        <f t="shared" si="2"/>
        <v>0</v>
      </c>
      <c r="I41" s="293"/>
      <c r="J41" s="321"/>
      <c r="K41" s="320"/>
      <c r="L41" s="320"/>
    </row>
    <row r="42" spans="2:12" ht="29.25" x14ac:dyDescent="0.25">
      <c r="B42" s="281"/>
      <c r="C42" s="260">
        <v>65</v>
      </c>
      <c r="D42" s="260"/>
      <c r="E42" s="335"/>
      <c r="F42" s="336" t="s">
        <v>176</v>
      </c>
      <c r="G42" s="337">
        <f t="shared" ref="G42:I42" si="11">G43</f>
        <v>0</v>
      </c>
      <c r="H42" s="250">
        <f t="shared" si="2"/>
        <v>0</v>
      </c>
      <c r="I42" s="337">
        <f t="shared" si="11"/>
        <v>0</v>
      </c>
      <c r="J42" s="321"/>
      <c r="K42" s="320"/>
      <c r="L42" s="320"/>
    </row>
    <row r="43" spans="2:12" x14ac:dyDescent="0.25">
      <c r="B43" s="281"/>
      <c r="C43" s="260">
        <v>652</v>
      </c>
      <c r="D43" s="260"/>
      <c r="E43" s="335"/>
      <c r="F43" s="338" t="s">
        <v>66</v>
      </c>
      <c r="G43" s="337">
        <f t="shared" ref="G43:I43" si="12">SUM(G44:G48)</f>
        <v>0</v>
      </c>
      <c r="H43" s="250">
        <f t="shared" si="2"/>
        <v>0</v>
      </c>
      <c r="I43" s="337">
        <f t="shared" si="12"/>
        <v>0</v>
      </c>
      <c r="J43" s="321"/>
      <c r="K43" s="320"/>
      <c r="L43" s="320"/>
    </row>
    <row r="44" spans="2:12" x14ac:dyDescent="0.25">
      <c r="B44" s="276"/>
      <c r="C44" s="285"/>
      <c r="D44" s="285"/>
      <c r="E44" s="270"/>
      <c r="F44" s="324" t="s">
        <v>14</v>
      </c>
      <c r="G44" s="293"/>
      <c r="H44" s="250">
        <f t="shared" si="2"/>
        <v>0</v>
      </c>
      <c r="I44" s="293"/>
      <c r="J44" s="321"/>
      <c r="K44" s="320"/>
      <c r="L44" s="320"/>
    </row>
    <row r="45" spans="2:12" x14ac:dyDescent="0.25">
      <c r="B45" s="276"/>
      <c r="C45" s="285"/>
      <c r="D45" s="285"/>
      <c r="E45" s="270"/>
      <c r="F45" s="324" t="s">
        <v>17</v>
      </c>
      <c r="G45" s="293"/>
      <c r="H45" s="250">
        <f t="shared" si="2"/>
        <v>0</v>
      </c>
      <c r="I45" s="293"/>
      <c r="J45" s="321"/>
      <c r="K45" s="320"/>
      <c r="L45" s="320"/>
    </row>
    <row r="46" spans="2:12" x14ac:dyDescent="0.25">
      <c r="B46" s="276"/>
      <c r="C46" s="285"/>
      <c r="D46" s="285"/>
      <c r="E46" s="270"/>
      <c r="F46" s="324" t="s">
        <v>46</v>
      </c>
      <c r="G46" s="293"/>
      <c r="H46" s="250">
        <f t="shared" si="2"/>
        <v>0</v>
      </c>
      <c r="I46" s="293"/>
      <c r="J46" s="321"/>
      <c r="K46" s="320"/>
      <c r="L46" s="320"/>
    </row>
    <row r="47" spans="2:12" x14ac:dyDescent="0.25">
      <c r="B47" s="276"/>
      <c r="C47" s="285"/>
      <c r="D47" s="285"/>
      <c r="E47" s="270"/>
      <c r="F47" s="324" t="s">
        <v>49</v>
      </c>
      <c r="G47" s="293"/>
      <c r="H47" s="250">
        <f t="shared" si="2"/>
        <v>0</v>
      </c>
      <c r="I47" s="293"/>
      <c r="J47" s="321"/>
      <c r="K47" s="320"/>
      <c r="L47" s="320"/>
    </row>
    <row r="48" spans="2:12" x14ac:dyDescent="0.25">
      <c r="B48" s="276"/>
      <c r="C48" s="285"/>
      <c r="D48" s="285"/>
      <c r="E48" s="269">
        <v>6419</v>
      </c>
      <c r="F48" s="329" t="s">
        <v>52</v>
      </c>
      <c r="G48" s="293"/>
      <c r="H48" s="250">
        <f t="shared" si="2"/>
        <v>0</v>
      </c>
      <c r="I48" s="293"/>
      <c r="J48" s="321"/>
      <c r="K48" s="320"/>
      <c r="L48" s="320"/>
    </row>
    <row r="49" spans="2:12" ht="29.25" x14ac:dyDescent="0.25">
      <c r="B49" s="311"/>
      <c r="C49" s="312">
        <v>66</v>
      </c>
      <c r="D49" s="316"/>
      <c r="E49" s="317"/>
      <c r="F49" s="330" t="s">
        <v>12</v>
      </c>
      <c r="G49" s="308">
        <f t="shared" ref="G49:I49" si="13">G50+G54</f>
        <v>30950</v>
      </c>
      <c r="H49" s="308">
        <f t="shared" si="2"/>
        <v>30000</v>
      </c>
      <c r="I49" s="308">
        <f t="shared" si="13"/>
        <v>60950</v>
      </c>
      <c r="J49" s="321"/>
      <c r="K49" s="320"/>
      <c r="L49" s="320"/>
    </row>
    <row r="50" spans="2:12" x14ac:dyDescent="0.25">
      <c r="B50" s="281"/>
      <c r="C50" s="264"/>
      <c r="D50" s="263">
        <v>661</v>
      </c>
      <c r="E50" s="315"/>
      <c r="F50" s="280" t="s">
        <v>26</v>
      </c>
      <c r="G50" s="250">
        <f t="shared" ref="G50:I50" si="14">SUM(G51:G53)</f>
        <v>30950</v>
      </c>
      <c r="H50" s="250">
        <f t="shared" si="2"/>
        <v>30000</v>
      </c>
      <c r="I50" s="250">
        <f t="shared" si="14"/>
        <v>60950</v>
      </c>
      <c r="J50" s="321"/>
      <c r="K50" s="320"/>
      <c r="L50" s="320"/>
    </row>
    <row r="51" spans="2:12" x14ac:dyDescent="0.25">
      <c r="B51" s="276"/>
      <c r="C51" s="288"/>
      <c r="D51" s="292"/>
      <c r="E51" s="272"/>
      <c r="F51" s="324" t="s">
        <v>17</v>
      </c>
      <c r="G51" s="295">
        <v>30950</v>
      </c>
      <c r="H51" s="250">
        <f t="shared" si="2"/>
        <v>30000</v>
      </c>
      <c r="I51" s="295">
        <v>60950</v>
      </c>
      <c r="J51" s="321"/>
      <c r="K51" s="320"/>
      <c r="L51" s="320"/>
    </row>
    <row r="52" spans="2:12" x14ac:dyDescent="0.25">
      <c r="B52" s="276"/>
      <c r="C52" s="288"/>
      <c r="D52" s="292"/>
      <c r="E52" s="272"/>
      <c r="F52" s="324" t="s">
        <v>46</v>
      </c>
      <c r="G52" s="295"/>
      <c r="H52" s="250">
        <f t="shared" si="2"/>
        <v>0</v>
      </c>
      <c r="I52" s="295"/>
      <c r="J52" s="321"/>
      <c r="K52" s="320"/>
      <c r="L52" s="320"/>
    </row>
    <row r="53" spans="2:12" x14ac:dyDescent="0.25">
      <c r="B53" s="276"/>
      <c r="C53" s="288"/>
      <c r="D53" s="292"/>
      <c r="E53" s="274">
        <v>6614</v>
      </c>
      <c r="F53" s="324" t="s">
        <v>49</v>
      </c>
      <c r="G53" s="293"/>
      <c r="H53" s="250">
        <f t="shared" si="2"/>
        <v>0</v>
      </c>
      <c r="I53" s="293"/>
      <c r="J53" s="321"/>
      <c r="K53" s="320"/>
      <c r="L53" s="320"/>
    </row>
    <row r="54" spans="2:12" ht="33" customHeight="1" x14ac:dyDescent="0.25">
      <c r="B54" s="281"/>
      <c r="C54" s="264"/>
      <c r="D54" s="263">
        <v>663</v>
      </c>
      <c r="E54" s="315"/>
      <c r="F54" s="283" t="s">
        <v>67</v>
      </c>
      <c r="G54" s="250">
        <f t="shared" ref="G54:I54" si="15">G55+G56</f>
        <v>0</v>
      </c>
      <c r="H54" s="250">
        <f t="shared" si="2"/>
        <v>0</v>
      </c>
      <c r="I54" s="250">
        <f t="shared" si="15"/>
        <v>0</v>
      </c>
      <c r="J54" s="321"/>
      <c r="K54" s="320"/>
      <c r="L54" s="320"/>
    </row>
    <row r="55" spans="2:12" x14ac:dyDescent="0.25">
      <c r="B55" s="276"/>
      <c r="C55" s="288"/>
      <c r="D55" s="331"/>
      <c r="E55" s="272">
        <v>6631</v>
      </c>
      <c r="F55" s="329" t="s">
        <v>52</v>
      </c>
      <c r="G55" s="293"/>
      <c r="H55" s="250">
        <f t="shared" si="2"/>
        <v>0</v>
      </c>
      <c r="I55" s="293"/>
      <c r="J55" s="321"/>
      <c r="K55" s="320"/>
      <c r="L55" s="320"/>
    </row>
    <row r="56" spans="2:12" x14ac:dyDescent="0.25">
      <c r="B56" s="276"/>
      <c r="C56" s="288"/>
      <c r="D56" s="292"/>
      <c r="E56" s="272">
        <v>6632</v>
      </c>
      <c r="F56" s="275"/>
      <c r="G56" s="293"/>
      <c r="H56" s="250">
        <f t="shared" si="2"/>
        <v>0</v>
      </c>
      <c r="I56" s="293"/>
      <c r="J56" s="321"/>
      <c r="K56" s="320"/>
      <c r="L56" s="320"/>
    </row>
    <row r="57" spans="2:12" ht="25.5" x14ac:dyDescent="0.25">
      <c r="B57" s="311"/>
      <c r="C57" s="339">
        <v>67</v>
      </c>
      <c r="D57" s="340"/>
      <c r="E57" s="341"/>
      <c r="F57" s="342" t="s">
        <v>69</v>
      </c>
      <c r="G57" s="308">
        <f t="shared" ref="G57:I57" si="16">G58</f>
        <v>4182096</v>
      </c>
      <c r="H57" s="308">
        <f t="shared" si="2"/>
        <v>68000</v>
      </c>
      <c r="I57" s="308">
        <f t="shared" si="16"/>
        <v>4250096</v>
      </c>
      <c r="J57" s="321"/>
      <c r="K57" s="320"/>
      <c r="L57" s="320"/>
    </row>
    <row r="58" spans="2:12" ht="25.5" x14ac:dyDescent="0.25">
      <c r="B58" s="281"/>
      <c r="C58" s="264"/>
      <c r="D58" s="265">
        <v>671</v>
      </c>
      <c r="E58" s="333"/>
      <c r="F58" s="334" t="s">
        <v>70</v>
      </c>
      <c r="G58" s="262">
        <f t="shared" ref="G58:I58" si="17">SUM(G59:G61)</f>
        <v>4182096</v>
      </c>
      <c r="H58" s="250">
        <f t="shared" si="2"/>
        <v>68000</v>
      </c>
      <c r="I58" s="262">
        <f t="shared" si="17"/>
        <v>4250096</v>
      </c>
      <c r="J58" s="321"/>
      <c r="K58" s="320"/>
      <c r="L58" s="320"/>
    </row>
    <row r="59" spans="2:12" x14ac:dyDescent="0.25">
      <c r="B59" s="276"/>
      <c r="C59" s="285"/>
      <c r="D59" s="292"/>
      <c r="E59" s="272">
        <v>6711</v>
      </c>
      <c r="F59" s="324" t="s">
        <v>14</v>
      </c>
      <c r="G59" s="299">
        <v>4182096</v>
      </c>
      <c r="H59" s="250">
        <f t="shared" si="2"/>
        <v>68000</v>
      </c>
      <c r="I59" s="299">
        <v>4250096</v>
      </c>
      <c r="J59" s="321"/>
      <c r="K59" s="320"/>
      <c r="L59" s="320"/>
    </row>
    <row r="60" spans="2:12" x14ac:dyDescent="0.25">
      <c r="B60" s="276"/>
      <c r="C60" s="285"/>
      <c r="D60" s="292"/>
      <c r="E60" s="272">
        <v>6712</v>
      </c>
      <c r="F60" s="271"/>
      <c r="G60" s="299"/>
      <c r="H60" s="250">
        <f t="shared" si="2"/>
        <v>0</v>
      </c>
      <c r="I60" s="299"/>
      <c r="J60" s="321"/>
      <c r="K60" s="320"/>
      <c r="L60" s="320"/>
    </row>
    <row r="61" spans="2:12" x14ac:dyDescent="0.25">
      <c r="B61" s="276"/>
      <c r="C61" s="285"/>
      <c r="D61" s="292"/>
      <c r="E61" s="272">
        <v>6714</v>
      </c>
      <c r="F61" s="271"/>
      <c r="G61" s="302"/>
      <c r="H61" s="250">
        <f t="shared" si="2"/>
        <v>0</v>
      </c>
      <c r="I61" s="302"/>
      <c r="J61" s="321"/>
      <c r="K61" s="320"/>
      <c r="L61" s="320"/>
    </row>
    <row r="62" spans="2:12" x14ac:dyDescent="0.25">
      <c r="B62" s="311"/>
      <c r="C62" s="347">
        <v>68</v>
      </c>
      <c r="D62" s="339"/>
      <c r="E62" s="348"/>
      <c r="F62" s="342" t="s">
        <v>131</v>
      </c>
      <c r="G62" s="343">
        <f t="shared" ref="G62:I62" si="18">G63</f>
        <v>0</v>
      </c>
      <c r="H62" s="308">
        <f t="shared" si="2"/>
        <v>0</v>
      </c>
      <c r="I62" s="343">
        <f t="shared" si="18"/>
        <v>0</v>
      </c>
      <c r="J62" s="321"/>
      <c r="K62" s="320"/>
      <c r="L62" s="320"/>
    </row>
    <row r="63" spans="2:12" x14ac:dyDescent="0.25">
      <c r="B63" s="281"/>
      <c r="C63" s="349"/>
      <c r="D63" s="264">
        <v>683</v>
      </c>
      <c r="E63" s="350"/>
      <c r="F63" s="334" t="s">
        <v>132</v>
      </c>
      <c r="G63" s="344">
        <f t="shared" ref="G63:I63" si="19">SUM(G64:G66)</f>
        <v>0</v>
      </c>
      <c r="H63" s="250">
        <f t="shared" si="2"/>
        <v>0</v>
      </c>
      <c r="I63" s="344">
        <f t="shared" si="19"/>
        <v>0</v>
      </c>
      <c r="J63" s="321"/>
      <c r="K63" s="320"/>
      <c r="L63" s="320"/>
    </row>
    <row r="64" spans="2:12" x14ac:dyDescent="0.25">
      <c r="B64" s="276"/>
      <c r="C64" s="289"/>
      <c r="D64" s="285"/>
      <c r="E64" s="269"/>
      <c r="F64" s="324" t="s">
        <v>17</v>
      </c>
      <c r="G64" s="300"/>
      <c r="H64" s="250">
        <f t="shared" si="2"/>
        <v>0</v>
      </c>
      <c r="I64" s="300"/>
      <c r="J64" s="321"/>
      <c r="K64" s="320"/>
      <c r="L64" s="320"/>
    </row>
    <row r="65" spans="2:12" x14ac:dyDescent="0.25">
      <c r="B65" s="276"/>
      <c r="C65" s="289"/>
      <c r="D65" s="285"/>
      <c r="E65" s="269"/>
      <c r="F65" s="324" t="s">
        <v>46</v>
      </c>
      <c r="G65" s="300"/>
      <c r="H65" s="250">
        <f t="shared" si="2"/>
        <v>0</v>
      </c>
      <c r="I65" s="300"/>
      <c r="J65" s="321"/>
      <c r="K65" s="320"/>
      <c r="L65" s="320"/>
    </row>
    <row r="66" spans="2:12" x14ac:dyDescent="0.25">
      <c r="B66" s="277"/>
      <c r="C66" s="290"/>
      <c r="D66" s="286"/>
      <c r="E66" s="278"/>
      <c r="F66" s="332" t="s">
        <v>49</v>
      </c>
      <c r="G66" s="301"/>
      <c r="H66" s="250">
        <f t="shared" si="2"/>
        <v>0</v>
      </c>
      <c r="I66" s="301"/>
      <c r="J66" s="321"/>
      <c r="K66" s="320"/>
      <c r="L66" s="320"/>
    </row>
    <row r="67" spans="2:12" hidden="1" x14ac:dyDescent="0.25">
      <c r="B67" s="252">
        <v>7</v>
      </c>
      <c r="C67" s="253"/>
      <c r="D67" s="254"/>
      <c r="E67" s="254"/>
      <c r="F67" s="255" t="s">
        <v>18</v>
      </c>
      <c r="G67" s="256">
        <f>G68</f>
        <v>0</v>
      </c>
      <c r="H67" s="256">
        <f t="shared" ref="H67:I67" si="20">H68</f>
        <v>0</v>
      </c>
      <c r="I67" s="256">
        <f t="shared" si="20"/>
        <v>0</v>
      </c>
      <c r="J67" s="321"/>
      <c r="K67" s="320"/>
      <c r="L67" s="320"/>
    </row>
    <row r="68" spans="2:12" ht="30.75" hidden="1" customHeight="1" x14ac:dyDescent="0.25">
      <c r="B68" s="11"/>
      <c r="C68" s="11">
        <v>72</v>
      </c>
      <c r="D68" s="12"/>
      <c r="E68" s="12"/>
      <c r="F68" s="19" t="s">
        <v>19</v>
      </c>
      <c r="G68" s="118">
        <f>G69+G70+G72</f>
        <v>0</v>
      </c>
      <c r="H68" s="118">
        <f t="shared" ref="H68:I68" si="21">H69+H70+H72</f>
        <v>0</v>
      </c>
      <c r="I68" s="118">
        <f t="shared" si="21"/>
        <v>0</v>
      </c>
      <c r="J68" s="321"/>
      <c r="K68" s="320"/>
      <c r="L68" s="320"/>
    </row>
    <row r="69" spans="2:12" hidden="1" x14ac:dyDescent="0.25">
      <c r="B69" s="11"/>
      <c r="C69" s="11"/>
      <c r="D69" s="51">
        <v>721</v>
      </c>
      <c r="E69" s="51"/>
      <c r="F69" s="53" t="s">
        <v>27</v>
      </c>
      <c r="G69" s="63">
        <f>G70</f>
        <v>0</v>
      </c>
      <c r="H69" s="63">
        <f t="shared" ref="H69:I70" si="22">H70</f>
        <v>0</v>
      </c>
      <c r="I69" s="63">
        <f t="shared" si="22"/>
        <v>0</v>
      </c>
      <c r="J69" s="321"/>
      <c r="K69" s="320"/>
      <c r="L69" s="320"/>
    </row>
    <row r="70" spans="2:12" hidden="1" x14ac:dyDescent="0.25">
      <c r="B70" s="11"/>
      <c r="C70" s="11"/>
      <c r="D70" s="57">
        <v>723</v>
      </c>
      <c r="E70" s="57"/>
      <c r="F70" s="58" t="s">
        <v>133</v>
      </c>
      <c r="G70" s="63">
        <f>G71</f>
        <v>0</v>
      </c>
      <c r="H70" s="63">
        <f t="shared" si="22"/>
        <v>0</v>
      </c>
      <c r="I70" s="63">
        <f>I71</f>
        <v>0</v>
      </c>
      <c r="J70" s="321"/>
      <c r="K70" s="320"/>
      <c r="L70" s="320"/>
    </row>
    <row r="71" spans="2:12" hidden="1" x14ac:dyDescent="0.25">
      <c r="B71" s="11"/>
      <c r="C71" s="11"/>
      <c r="D71" s="57"/>
      <c r="E71" s="57">
        <v>7231</v>
      </c>
      <c r="F71" s="58" t="s">
        <v>115</v>
      </c>
      <c r="G71" s="128"/>
      <c r="H71" s="128"/>
      <c r="I71" s="128"/>
      <c r="J71" s="321"/>
      <c r="K71" s="320"/>
      <c r="L71" s="320"/>
    </row>
    <row r="72" spans="2:12" ht="25.5" hidden="1" x14ac:dyDescent="0.25">
      <c r="B72" s="11"/>
      <c r="C72" s="11"/>
      <c r="D72" s="57">
        <v>725</v>
      </c>
      <c r="E72" s="57"/>
      <c r="F72" s="58" t="s">
        <v>134</v>
      </c>
      <c r="G72" s="63">
        <f>G73</f>
        <v>0</v>
      </c>
      <c r="H72" s="63">
        <f t="shared" ref="H72" si="23">H73</f>
        <v>0</v>
      </c>
      <c r="I72" s="63">
        <f>I73</f>
        <v>0</v>
      </c>
      <c r="J72" s="321"/>
      <c r="K72" s="320"/>
      <c r="L72" s="320"/>
    </row>
    <row r="73" spans="2:12" hidden="1" x14ac:dyDescent="0.25">
      <c r="B73" s="11"/>
      <c r="C73" s="11"/>
      <c r="D73" s="57"/>
      <c r="E73" s="57">
        <v>7252</v>
      </c>
      <c r="F73" s="58" t="s">
        <v>126</v>
      </c>
      <c r="G73" s="128"/>
      <c r="H73" s="128"/>
      <c r="I73" s="128"/>
      <c r="J73" s="321"/>
      <c r="K73" s="320"/>
      <c r="L73" s="320"/>
    </row>
    <row r="74" spans="2:12" hidden="1" x14ac:dyDescent="0.25">
      <c r="B74" s="11"/>
      <c r="C74" s="11"/>
      <c r="D74" s="11"/>
      <c r="E74" s="11"/>
      <c r="F74" s="19"/>
      <c r="G74" s="128"/>
      <c r="H74" s="128"/>
      <c r="I74" s="128"/>
      <c r="J74" s="321"/>
      <c r="K74" s="320"/>
      <c r="L74" s="320"/>
    </row>
    <row r="75" spans="2:12" x14ac:dyDescent="0.25">
      <c r="B75" s="54"/>
      <c r="C75" s="54"/>
      <c r="D75" s="54"/>
      <c r="E75" s="54"/>
      <c r="F75" s="55"/>
      <c r="G75" s="56"/>
      <c r="H75" s="56"/>
      <c r="I75" s="56"/>
      <c r="J75" s="321"/>
      <c r="K75" s="319"/>
      <c r="L75" s="320"/>
    </row>
    <row r="76" spans="2:12" x14ac:dyDescent="0.25">
      <c r="B76" s="59"/>
      <c r="C76" s="59"/>
      <c r="D76" s="59"/>
      <c r="E76" s="59"/>
      <c r="F76" s="59"/>
      <c r="G76" s="59"/>
      <c r="H76" s="59"/>
      <c r="I76" s="59"/>
      <c r="J76" s="318"/>
      <c r="K76" s="319"/>
      <c r="L76" s="320"/>
    </row>
    <row r="77" spans="2:12" x14ac:dyDescent="0.25">
      <c r="B77" s="59"/>
      <c r="C77" s="59"/>
      <c r="D77" s="59"/>
      <c r="E77" s="59"/>
      <c r="F77" s="59"/>
      <c r="G77" s="59"/>
      <c r="H77" s="59"/>
      <c r="I77" s="59"/>
      <c r="J77" s="318"/>
      <c r="K77" s="319"/>
      <c r="L77" s="320"/>
    </row>
    <row r="78" spans="2:12" ht="36.75" customHeight="1" x14ac:dyDescent="0.25">
      <c r="B78" s="439" t="s">
        <v>7</v>
      </c>
      <c r="C78" s="440"/>
      <c r="D78" s="440"/>
      <c r="E78" s="440"/>
      <c r="F78" s="441"/>
      <c r="G78" s="28" t="s">
        <v>184</v>
      </c>
      <c r="H78" s="28" t="s">
        <v>181</v>
      </c>
      <c r="I78" s="28" t="s">
        <v>185</v>
      </c>
      <c r="J78" s="147"/>
      <c r="K78" s="319"/>
      <c r="L78" s="320"/>
    </row>
    <row r="79" spans="2:12" x14ac:dyDescent="0.25">
      <c r="B79" s="433">
        <v>1</v>
      </c>
      <c r="C79" s="434"/>
      <c r="D79" s="434"/>
      <c r="E79" s="434"/>
      <c r="F79" s="434"/>
      <c r="G79" s="397">
        <v>2</v>
      </c>
      <c r="H79" s="397">
        <v>3</v>
      </c>
      <c r="I79" s="397">
        <v>4</v>
      </c>
      <c r="J79" s="148"/>
      <c r="K79" s="323"/>
      <c r="L79" s="320"/>
    </row>
    <row r="80" spans="2:12" x14ac:dyDescent="0.25">
      <c r="B80" s="398"/>
      <c r="C80" s="398"/>
      <c r="D80" s="398"/>
      <c r="E80" s="398"/>
      <c r="F80" s="246" t="s">
        <v>33</v>
      </c>
      <c r="G80" s="399">
        <f t="shared" ref="G80:I80" si="24">G81+G103</f>
        <v>4213046</v>
      </c>
      <c r="H80" s="399">
        <f>I80-G80</f>
        <v>73000</v>
      </c>
      <c r="I80" s="399">
        <f t="shared" si="24"/>
        <v>4286046</v>
      </c>
      <c r="J80" s="322"/>
      <c r="K80" s="320"/>
      <c r="L80" s="320"/>
    </row>
    <row r="81" spans="2:13" x14ac:dyDescent="0.25">
      <c r="B81" s="382">
        <v>3</v>
      </c>
      <c r="C81" s="383"/>
      <c r="D81" s="384"/>
      <c r="E81" s="383"/>
      <c r="F81" s="382" t="s">
        <v>4</v>
      </c>
      <c r="G81" s="385">
        <f t="shared" ref="G81:I81" si="25">G82+G85+G91+G97</f>
        <v>4103246</v>
      </c>
      <c r="H81" s="385">
        <f>I81-G81</f>
        <v>90000</v>
      </c>
      <c r="I81" s="385">
        <f t="shared" si="25"/>
        <v>4193246</v>
      </c>
      <c r="J81" s="322"/>
      <c r="L81" s="322"/>
      <c r="M81" s="115"/>
    </row>
    <row r="82" spans="2:13" x14ac:dyDescent="0.25">
      <c r="B82" s="303"/>
      <c r="C82" s="304">
        <v>31</v>
      </c>
      <c r="D82" s="380"/>
      <c r="E82" s="304"/>
      <c r="F82" s="303" t="s">
        <v>5</v>
      </c>
      <c r="G82" s="308">
        <f t="shared" ref="G82:I82" si="26">G83+G84</f>
        <v>3404176</v>
      </c>
      <c r="H82" s="308">
        <f>I82-G82</f>
        <v>90000</v>
      </c>
      <c r="I82" s="308">
        <f t="shared" si="26"/>
        <v>3494176</v>
      </c>
      <c r="J82" s="322"/>
      <c r="L82" s="320"/>
    </row>
    <row r="83" spans="2:13" x14ac:dyDescent="0.25">
      <c r="B83" s="351"/>
      <c r="C83" s="363"/>
      <c r="D83" s="364"/>
      <c r="E83" s="352"/>
      <c r="F83" s="353" t="s">
        <v>14</v>
      </c>
      <c r="G83" s="297">
        <v>3404176</v>
      </c>
      <c r="H83" s="354">
        <f>I83-G83</f>
        <v>90000</v>
      </c>
      <c r="I83" s="297">
        <v>3494176</v>
      </c>
      <c r="J83" s="322"/>
      <c r="L83" s="320"/>
    </row>
    <row r="84" spans="2:13" x14ac:dyDescent="0.25">
      <c r="B84" s="277"/>
      <c r="C84" s="286"/>
      <c r="D84" s="286"/>
      <c r="E84" s="278">
        <v>3111</v>
      </c>
      <c r="F84" s="332"/>
      <c r="G84" s="376"/>
      <c r="H84" s="355"/>
      <c r="I84" s="374"/>
      <c r="J84" s="322"/>
      <c r="L84" s="320"/>
    </row>
    <row r="85" spans="2:13" x14ac:dyDescent="0.25">
      <c r="B85" s="381"/>
      <c r="C85" s="339">
        <v>32</v>
      </c>
      <c r="D85" s="340"/>
      <c r="E85" s="341"/>
      <c r="F85" s="348" t="s">
        <v>9</v>
      </c>
      <c r="G85" s="308">
        <f t="shared" ref="G85:I85" si="27">SUM(G86:G90)</f>
        <v>693070</v>
      </c>
      <c r="H85" s="308">
        <f>I85-G85</f>
        <v>0</v>
      </c>
      <c r="I85" s="308">
        <f t="shared" si="27"/>
        <v>693070</v>
      </c>
      <c r="J85" s="322"/>
      <c r="K85" s="320"/>
      <c r="L85" s="320"/>
    </row>
    <row r="86" spans="2:13" x14ac:dyDescent="0.25">
      <c r="B86" s="276"/>
      <c r="C86" s="285"/>
      <c r="D86" s="288"/>
      <c r="E86" s="273"/>
      <c r="F86" s="324" t="s">
        <v>14</v>
      </c>
      <c r="G86" s="295">
        <v>673920</v>
      </c>
      <c r="H86" s="267">
        <f>I86-G86</f>
        <v>0</v>
      </c>
      <c r="I86" s="295">
        <v>673920</v>
      </c>
      <c r="J86" s="322"/>
      <c r="K86" s="320"/>
      <c r="L86" s="320"/>
    </row>
    <row r="87" spans="2:13" x14ac:dyDescent="0.25">
      <c r="B87" s="276"/>
      <c r="C87" s="288"/>
      <c r="D87" s="285"/>
      <c r="E87" s="269">
        <v>3211</v>
      </c>
      <c r="F87" s="324" t="s">
        <v>17</v>
      </c>
      <c r="G87" s="298">
        <v>19150</v>
      </c>
      <c r="H87" s="267">
        <f>I87-G87</f>
        <v>0</v>
      </c>
      <c r="I87" s="375">
        <v>19150</v>
      </c>
      <c r="J87" s="322"/>
      <c r="K87" s="320"/>
      <c r="L87" s="320"/>
    </row>
    <row r="88" spans="2:13" ht="18" customHeight="1" x14ac:dyDescent="0.25">
      <c r="B88" s="276"/>
      <c r="C88" s="288"/>
      <c r="D88" s="292"/>
      <c r="E88" s="269">
        <v>3212</v>
      </c>
      <c r="F88" s="324" t="s">
        <v>46</v>
      </c>
      <c r="G88" s="298"/>
      <c r="H88" s="345"/>
      <c r="I88" s="375"/>
      <c r="J88" s="322"/>
      <c r="K88" s="320"/>
      <c r="L88" s="320"/>
    </row>
    <row r="89" spans="2:13" ht="15" customHeight="1" x14ac:dyDescent="0.25">
      <c r="B89" s="276"/>
      <c r="C89" s="288"/>
      <c r="D89" s="292"/>
      <c r="E89" s="269">
        <v>3213</v>
      </c>
      <c r="F89" s="324" t="s">
        <v>49</v>
      </c>
      <c r="G89" s="298"/>
      <c r="H89" s="345"/>
      <c r="I89" s="375"/>
      <c r="J89" s="322"/>
      <c r="K89" s="320"/>
      <c r="L89" s="320"/>
    </row>
    <row r="90" spans="2:13" x14ac:dyDescent="0.25">
      <c r="B90" s="277"/>
      <c r="C90" s="365"/>
      <c r="D90" s="370"/>
      <c r="E90" s="278">
        <v>3214</v>
      </c>
      <c r="F90" s="325" t="s">
        <v>52</v>
      </c>
      <c r="G90" s="376"/>
      <c r="H90" s="356"/>
      <c r="I90" s="376"/>
      <c r="J90" s="322"/>
      <c r="K90" s="320"/>
      <c r="L90" s="320"/>
    </row>
    <row r="91" spans="2:13" x14ac:dyDescent="0.25">
      <c r="B91" s="381"/>
      <c r="C91" s="339">
        <v>34</v>
      </c>
      <c r="D91" s="340"/>
      <c r="E91" s="348"/>
      <c r="F91" s="386" t="s">
        <v>102</v>
      </c>
      <c r="G91" s="308">
        <f t="shared" ref="G91:I91" si="28">SUM(G92:G96)</f>
        <v>6000</v>
      </c>
      <c r="H91" s="308">
        <f t="shared" si="28"/>
        <v>0</v>
      </c>
      <c r="I91" s="308">
        <f t="shared" si="28"/>
        <v>6000</v>
      </c>
      <c r="J91" s="322"/>
      <c r="K91" s="320"/>
      <c r="L91" s="320"/>
    </row>
    <row r="92" spans="2:13" x14ac:dyDescent="0.25">
      <c r="B92" s="276"/>
      <c r="C92" s="288"/>
      <c r="D92" s="288"/>
      <c r="E92" s="273"/>
      <c r="F92" s="324" t="s">
        <v>14</v>
      </c>
      <c r="G92" s="295">
        <v>4000</v>
      </c>
      <c r="H92" s="267">
        <f>I92-G92</f>
        <v>0</v>
      </c>
      <c r="I92" s="295">
        <v>4000</v>
      </c>
      <c r="J92" s="322"/>
      <c r="K92" s="320"/>
      <c r="L92" s="320"/>
    </row>
    <row r="93" spans="2:13" x14ac:dyDescent="0.25">
      <c r="B93" s="276"/>
      <c r="C93" s="288"/>
      <c r="D93" s="292"/>
      <c r="E93" s="269">
        <v>3427</v>
      </c>
      <c r="F93" s="324" t="s">
        <v>17</v>
      </c>
      <c r="G93" s="298">
        <v>2000</v>
      </c>
      <c r="H93" s="267">
        <f>I93-G93</f>
        <v>0</v>
      </c>
      <c r="I93" s="375">
        <v>2000</v>
      </c>
      <c r="J93" s="322"/>
      <c r="K93" s="320"/>
      <c r="L93" s="320"/>
    </row>
    <row r="94" spans="2:13" x14ac:dyDescent="0.25">
      <c r="B94" s="276"/>
      <c r="C94" s="288"/>
      <c r="D94" s="288"/>
      <c r="E94" s="273"/>
      <c r="F94" s="324" t="s">
        <v>46</v>
      </c>
      <c r="G94" s="295"/>
      <c r="H94" s="267"/>
      <c r="I94" s="295"/>
      <c r="J94" s="322"/>
      <c r="K94" s="320"/>
      <c r="L94" s="320"/>
    </row>
    <row r="95" spans="2:13" x14ac:dyDescent="0.25">
      <c r="B95" s="276"/>
      <c r="C95" s="288"/>
      <c r="D95" s="292"/>
      <c r="E95" s="269">
        <v>3431</v>
      </c>
      <c r="F95" s="324" t="s">
        <v>49</v>
      </c>
      <c r="G95" s="298"/>
      <c r="H95" s="345"/>
      <c r="I95" s="375"/>
      <c r="J95" s="322"/>
      <c r="K95" s="320"/>
      <c r="L95" s="320"/>
    </row>
    <row r="96" spans="2:13" x14ac:dyDescent="0.25">
      <c r="B96" s="277"/>
      <c r="C96" s="365"/>
      <c r="D96" s="370"/>
      <c r="E96" s="278">
        <v>3433</v>
      </c>
      <c r="F96" s="325" t="s">
        <v>52</v>
      </c>
      <c r="G96" s="376"/>
      <c r="H96" s="356"/>
      <c r="I96" s="376"/>
      <c r="J96" s="322"/>
      <c r="K96" s="320"/>
      <c r="L96" s="320"/>
    </row>
    <row r="97" spans="1:12" x14ac:dyDescent="0.25">
      <c r="B97" s="381"/>
      <c r="C97" s="387">
        <v>38</v>
      </c>
      <c r="D97" s="388"/>
      <c r="E97" s="389"/>
      <c r="F97" s="390" t="s">
        <v>123</v>
      </c>
      <c r="G97" s="308">
        <f t="shared" ref="G97:I97" si="29">SUM(G98:G102)</f>
        <v>0</v>
      </c>
      <c r="H97" s="308">
        <f t="shared" si="29"/>
        <v>0</v>
      </c>
      <c r="I97" s="308">
        <f t="shared" si="29"/>
        <v>0</v>
      </c>
      <c r="J97" s="322"/>
      <c r="K97" s="320"/>
      <c r="L97" s="320"/>
    </row>
    <row r="98" spans="1:12" x14ac:dyDescent="0.25">
      <c r="B98" s="276"/>
      <c r="C98" s="366"/>
      <c r="D98" s="371"/>
      <c r="E98" s="346"/>
      <c r="F98" s="324" t="s">
        <v>14</v>
      </c>
      <c r="G98" s="295"/>
      <c r="H98" s="267"/>
      <c r="I98" s="295"/>
      <c r="J98" s="322"/>
      <c r="K98" s="320"/>
      <c r="L98" s="320"/>
    </row>
    <row r="99" spans="1:12" x14ac:dyDescent="0.25">
      <c r="B99" s="276"/>
      <c r="C99" s="366"/>
      <c r="D99" s="371"/>
      <c r="E99" s="346"/>
      <c r="F99" s="324" t="s">
        <v>17</v>
      </c>
      <c r="G99" s="295"/>
      <c r="H99" s="267"/>
      <c r="I99" s="295"/>
      <c r="J99" s="322"/>
      <c r="K99" s="320"/>
      <c r="L99" s="320"/>
    </row>
    <row r="100" spans="1:12" x14ac:dyDescent="0.25">
      <c r="B100" s="276"/>
      <c r="C100" s="366"/>
      <c r="D100" s="371"/>
      <c r="E100" s="346"/>
      <c r="F100" s="324" t="s">
        <v>46</v>
      </c>
      <c r="G100" s="295"/>
      <c r="H100" s="267"/>
      <c r="I100" s="295"/>
      <c r="J100" s="322"/>
      <c r="K100" s="320"/>
      <c r="L100" s="320"/>
    </row>
    <row r="101" spans="1:12" x14ac:dyDescent="0.25">
      <c r="B101" s="276"/>
      <c r="C101" s="366"/>
      <c r="D101" s="372"/>
      <c r="E101" s="346"/>
      <c r="F101" s="324" t="s">
        <v>49</v>
      </c>
      <c r="G101" s="295"/>
      <c r="H101" s="267"/>
      <c r="I101" s="295"/>
      <c r="J101" s="322"/>
      <c r="K101" s="320"/>
      <c r="L101" s="320"/>
    </row>
    <row r="102" spans="1:12" x14ac:dyDescent="0.25">
      <c r="A102" s="251"/>
      <c r="B102" s="277"/>
      <c r="C102" s="367"/>
      <c r="D102" s="373"/>
      <c r="E102" s="358">
        <v>3811</v>
      </c>
      <c r="F102" s="325" t="s">
        <v>52</v>
      </c>
      <c r="G102" s="376"/>
      <c r="H102" s="355"/>
      <c r="I102" s="374"/>
      <c r="J102" s="322"/>
      <c r="K102" s="320"/>
      <c r="L102" s="320"/>
    </row>
    <row r="103" spans="1:12" x14ac:dyDescent="0.25">
      <c r="B103" s="393">
        <v>4</v>
      </c>
      <c r="C103" s="394"/>
      <c r="D103" s="394"/>
      <c r="E103" s="395"/>
      <c r="F103" s="396" t="s">
        <v>6</v>
      </c>
      <c r="G103" s="385">
        <f t="shared" ref="G103:I103" si="30">G104+G110</f>
        <v>109800</v>
      </c>
      <c r="H103" s="385">
        <f t="shared" si="30"/>
        <v>-17000</v>
      </c>
      <c r="I103" s="385">
        <f t="shared" si="30"/>
        <v>92800</v>
      </c>
      <c r="J103" s="322"/>
      <c r="K103" s="320"/>
      <c r="L103" s="320"/>
    </row>
    <row r="104" spans="1:12" ht="17.45" customHeight="1" x14ac:dyDescent="0.25">
      <c r="B104" s="392"/>
      <c r="C104" s="304">
        <v>42</v>
      </c>
      <c r="D104" s="304"/>
      <c r="E104" s="305"/>
      <c r="F104" s="391" t="s">
        <v>106</v>
      </c>
      <c r="G104" s="308">
        <f t="shared" ref="G104:I104" si="31">SUM(G105:G109)</f>
        <v>47800</v>
      </c>
      <c r="H104" s="308">
        <f t="shared" si="31"/>
        <v>5000</v>
      </c>
      <c r="I104" s="308">
        <f t="shared" si="31"/>
        <v>52800</v>
      </c>
      <c r="J104" s="322"/>
      <c r="K104" s="320"/>
      <c r="L104" s="320"/>
    </row>
    <row r="105" spans="1:12" x14ac:dyDescent="0.25">
      <c r="B105" s="359"/>
      <c r="C105" s="368"/>
      <c r="D105" s="364"/>
      <c r="E105" s="352"/>
      <c r="F105" s="353" t="s">
        <v>14</v>
      </c>
      <c r="G105" s="297">
        <v>40000</v>
      </c>
      <c r="H105" s="354">
        <f>I105-G105</f>
        <v>0</v>
      </c>
      <c r="I105" s="297">
        <v>40000</v>
      </c>
      <c r="J105" s="322"/>
      <c r="K105" s="320"/>
      <c r="L105" s="320"/>
    </row>
    <row r="106" spans="1:12" x14ac:dyDescent="0.25">
      <c r="B106" s="360"/>
      <c r="C106" s="291"/>
      <c r="D106" s="285"/>
      <c r="E106" s="269">
        <v>4221</v>
      </c>
      <c r="F106" s="324" t="s">
        <v>17</v>
      </c>
      <c r="G106" s="298">
        <v>7800</v>
      </c>
      <c r="H106" s="354">
        <f>I106-G106</f>
        <v>5000</v>
      </c>
      <c r="I106" s="378">
        <v>12800</v>
      </c>
      <c r="J106" s="322"/>
      <c r="K106" s="320"/>
      <c r="L106" s="320"/>
    </row>
    <row r="107" spans="1:12" x14ac:dyDescent="0.25">
      <c r="B107" s="360"/>
      <c r="C107" s="291"/>
      <c r="D107" s="285"/>
      <c r="E107" s="269">
        <v>4222</v>
      </c>
      <c r="F107" s="324" t="s">
        <v>46</v>
      </c>
      <c r="G107" s="298"/>
      <c r="H107" s="345"/>
      <c r="I107" s="378"/>
      <c r="J107" s="322"/>
      <c r="K107" s="320"/>
      <c r="L107" s="320"/>
    </row>
    <row r="108" spans="1:12" x14ac:dyDescent="0.25">
      <c r="B108" s="360"/>
      <c r="C108" s="291"/>
      <c r="D108" s="285"/>
      <c r="E108" s="269">
        <v>4223</v>
      </c>
      <c r="F108" s="324" t="s">
        <v>49</v>
      </c>
      <c r="G108" s="298"/>
      <c r="H108" s="345">
        <f>I108-G108</f>
        <v>0</v>
      </c>
      <c r="I108" s="378"/>
      <c r="J108" s="322"/>
      <c r="K108" s="320"/>
      <c r="L108" s="320"/>
    </row>
    <row r="109" spans="1:12" x14ac:dyDescent="0.25">
      <c r="B109" s="361"/>
      <c r="C109" s="369"/>
      <c r="D109" s="286"/>
      <c r="E109" s="278">
        <v>4224</v>
      </c>
      <c r="F109" s="325" t="s">
        <v>52</v>
      </c>
      <c r="G109" s="376"/>
      <c r="H109" s="355"/>
      <c r="I109" s="379"/>
      <c r="J109" s="322"/>
      <c r="K109" s="320"/>
      <c r="L109" s="320"/>
    </row>
    <row r="110" spans="1:12" x14ac:dyDescent="0.25">
      <c r="B110" s="392"/>
      <c r="C110" s="304">
        <v>45</v>
      </c>
      <c r="D110" s="312"/>
      <c r="E110" s="313"/>
      <c r="F110" s="348" t="s">
        <v>116</v>
      </c>
      <c r="G110" s="308">
        <f t="shared" ref="G110:I110" si="32">SUM(G111:G115)</f>
        <v>62000</v>
      </c>
      <c r="H110" s="308">
        <f t="shared" si="32"/>
        <v>-22000</v>
      </c>
      <c r="I110" s="308">
        <f t="shared" si="32"/>
        <v>40000</v>
      </c>
      <c r="J110" s="322"/>
      <c r="K110" s="320"/>
      <c r="L110" s="320"/>
    </row>
    <row r="111" spans="1:12" x14ac:dyDescent="0.25">
      <c r="B111" s="360"/>
      <c r="C111" s="291"/>
      <c r="D111" s="288"/>
      <c r="E111" s="273"/>
      <c r="F111" s="324" t="s">
        <v>14</v>
      </c>
      <c r="G111" s="295">
        <v>60000</v>
      </c>
      <c r="H111" s="267">
        <f>I111-G111</f>
        <v>-22000</v>
      </c>
      <c r="I111" s="295">
        <v>38000</v>
      </c>
      <c r="J111" s="322"/>
      <c r="K111" s="320"/>
      <c r="L111" s="320"/>
    </row>
    <row r="112" spans="1:12" x14ac:dyDescent="0.25">
      <c r="B112" s="360"/>
      <c r="C112" s="291"/>
      <c r="D112" s="285"/>
      <c r="E112" s="269">
        <v>4511</v>
      </c>
      <c r="F112" s="324" t="s">
        <v>17</v>
      </c>
      <c r="G112" s="298">
        <v>2000</v>
      </c>
      <c r="H112" s="267">
        <f>I112-G112</f>
        <v>0</v>
      </c>
      <c r="I112" s="378">
        <v>2000</v>
      </c>
      <c r="J112" s="322"/>
      <c r="K112" s="320"/>
      <c r="L112" s="320"/>
    </row>
    <row r="113" spans="2:12" x14ac:dyDescent="0.25">
      <c r="B113" s="360"/>
      <c r="C113" s="291"/>
      <c r="D113" s="288"/>
      <c r="E113" s="273"/>
      <c r="F113" s="324" t="s">
        <v>46</v>
      </c>
      <c r="G113" s="295"/>
      <c r="H113" s="267"/>
      <c r="I113" s="295"/>
      <c r="J113" s="322"/>
      <c r="K113" s="320"/>
      <c r="L113" s="320"/>
    </row>
    <row r="114" spans="2:12" x14ac:dyDescent="0.25">
      <c r="B114" s="360"/>
      <c r="C114" s="291"/>
      <c r="D114" s="285"/>
      <c r="E114" s="269">
        <v>4521</v>
      </c>
      <c r="F114" s="324" t="s">
        <v>49</v>
      </c>
      <c r="G114" s="298"/>
      <c r="H114" s="345"/>
      <c r="I114" s="378"/>
      <c r="J114" s="322"/>
      <c r="K114" s="320"/>
      <c r="L114" s="320"/>
    </row>
    <row r="115" spans="2:12" x14ac:dyDescent="0.25">
      <c r="B115" s="361"/>
      <c r="C115" s="369"/>
      <c r="D115" s="365"/>
      <c r="E115" s="357"/>
      <c r="F115" s="325" t="s">
        <v>52</v>
      </c>
      <c r="G115" s="377"/>
      <c r="H115" s="362"/>
      <c r="I115" s="377"/>
      <c r="J115" s="322"/>
      <c r="K115" s="320"/>
      <c r="L115" s="320"/>
    </row>
    <row r="116" spans="2:12" x14ac:dyDescent="0.25"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</row>
    <row r="117" spans="2:12" x14ac:dyDescent="0.25">
      <c r="B117" s="318"/>
      <c r="C117" s="318"/>
      <c r="D117" s="318"/>
      <c r="E117" s="318"/>
      <c r="F117" s="318"/>
      <c r="G117" s="318"/>
      <c r="H117" s="318"/>
      <c r="I117" s="318"/>
      <c r="J117" s="318"/>
      <c r="K117" s="318"/>
      <c r="L117" s="318"/>
    </row>
    <row r="118" spans="2:12" x14ac:dyDescent="0.25"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318"/>
    </row>
    <row r="119" spans="2:12" x14ac:dyDescent="0.25">
      <c r="B119" s="318"/>
      <c r="C119" s="318"/>
      <c r="D119" s="318"/>
      <c r="E119" s="318"/>
      <c r="F119" s="318"/>
      <c r="G119" s="318"/>
      <c r="H119" s="318"/>
      <c r="I119" s="318"/>
      <c r="J119" s="318"/>
      <c r="K119" s="318"/>
      <c r="L119" s="318"/>
    </row>
    <row r="120" spans="2:12" x14ac:dyDescent="0.25"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</row>
    <row r="121" spans="2:12" x14ac:dyDescent="0.25"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</row>
    <row r="122" spans="2:12" x14ac:dyDescent="0.25">
      <c r="B122" s="318"/>
      <c r="C122" s="318"/>
      <c r="D122" s="318"/>
      <c r="E122" s="318"/>
      <c r="F122" s="318"/>
      <c r="G122" s="318"/>
      <c r="H122" s="318"/>
      <c r="I122" s="318"/>
      <c r="J122" s="318"/>
      <c r="K122" s="318"/>
      <c r="L122" s="318"/>
    </row>
    <row r="123" spans="2:12" x14ac:dyDescent="0.25">
      <c r="B123" s="318"/>
      <c r="C123" s="318"/>
      <c r="D123" s="318"/>
      <c r="E123" s="318"/>
      <c r="F123" s="318"/>
      <c r="G123" s="318"/>
      <c r="H123" s="318"/>
      <c r="I123" s="318"/>
      <c r="J123" s="318"/>
      <c r="K123" s="318"/>
      <c r="L123" s="318"/>
    </row>
    <row r="124" spans="2:12" x14ac:dyDescent="0.25">
      <c r="B124" s="318"/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</row>
    <row r="125" spans="2:12" x14ac:dyDescent="0.25">
      <c r="B125" s="318"/>
      <c r="C125" s="318"/>
      <c r="D125" s="318"/>
      <c r="E125" s="318"/>
      <c r="F125" s="318"/>
      <c r="G125" s="318"/>
      <c r="H125" s="318"/>
      <c r="I125" s="318"/>
      <c r="J125" s="318"/>
      <c r="K125" s="318"/>
      <c r="L125" s="318"/>
    </row>
    <row r="126" spans="2:12" x14ac:dyDescent="0.25"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</row>
    <row r="127" spans="2:12" x14ac:dyDescent="0.25">
      <c r="B127" s="318"/>
      <c r="C127" s="318"/>
      <c r="D127" s="318"/>
      <c r="E127" s="318"/>
      <c r="F127" s="318"/>
      <c r="G127" s="318"/>
      <c r="H127" s="318"/>
      <c r="I127" s="318"/>
      <c r="J127" s="318"/>
      <c r="K127" s="318"/>
      <c r="L127" s="318"/>
    </row>
    <row r="128" spans="2:12" x14ac:dyDescent="0.25">
      <c r="B128" s="318"/>
      <c r="C128" s="318"/>
      <c r="D128" s="318"/>
      <c r="E128" s="318"/>
      <c r="F128" s="318"/>
      <c r="G128" s="318"/>
      <c r="H128" s="318"/>
      <c r="I128" s="318"/>
      <c r="J128" s="318"/>
      <c r="K128" s="318"/>
      <c r="L128" s="318"/>
    </row>
    <row r="129" spans="2:12" x14ac:dyDescent="0.25">
      <c r="B129" s="318"/>
      <c r="C129" s="318"/>
      <c r="D129" s="318"/>
      <c r="E129" s="318"/>
      <c r="F129" s="318"/>
      <c r="G129" s="318"/>
      <c r="H129" s="318"/>
      <c r="I129" s="318"/>
      <c r="J129" s="318"/>
      <c r="K129" s="318"/>
      <c r="L129" s="318"/>
    </row>
    <row r="130" spans="2:12" x14ac:dyDescent="0.25"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</row>
    <row r="131" spans="2:12" x14ac:dyDescent="0.25">
      <c r="B131" s="318"/>
      <c r="C131" s="318"/>
      <c r="D131" s="318"/>
      <c r="E131" s="318"/>
      <c r="F131" s="318"/>
      <c r="G131" s="318"/>
      <c r="H131" s="318"/>
      <c r="I131" s="318"/>
      <c r="J131" s="318"/>
      <c r="K131" s="318"/>
      <c r="L131" s="318"/>
    </row>
    <row r="132" spans="2:12" x14ac:dyDescent="0.25">
      <c r="B132" s="318"/>
      <c r="C132" s="318"/>
      <c r="D132" s="318"/>
      <c r="E132" s="318"/>
      <c r="F132" s="318"/>
      <c r="G132" s="318"/>
      <c r="H132" s="318"/>
      <c r="I132" s="318"/>
      <c r="J132" s="318"/>
      <c r="K132" s="318"/>
      <c r="L132" s="318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" name="Range1_4"/>
  </protectedRanges>
  <mergeCells count="8">
    <mergeCell ref="A1:B1"/>
    <mergeCell ref="C1:F1"/>
    <mergeCell ref="B79:F79"/>
    <mergeCell ref="B2:I2"/>
    <mergeCell ref="B4:I4"/>
    <mergeCell ref="B6:I6"/>
    <mergeCell ref="B9:F9"/>
    <mergeCell ref="B78:F78"/>
  </mergeCells>
  <pageMargins left="0.7" right="0.7" top="0.75" bottom="0.75" header="0.3" footer="0.3"/>
  <pageSetup paperSize="9" scale="65" fitToWidth="0" orientation="portrait" r:id="rId1"/>
  <rowBreaks count="1" manualBreakCount="1">
    <brk id="2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113" t="s">
        <v>138</v>
      </c>
      <c r="C1" s="114">
        <v>11</v>
      </c>
      <c r="D1" s="114">
        <v>31</v>
      </c>
      <c r="E1" s="114">
        <v>43</v>
      </c>
      <c r="F1" s="114">
        <v>52</v>
      </c>
      <c r="G1" s="114">
        <v>41</v>
      </c>
      <c r="H1" s="83"/>
      <c r="I1" s="83">
        <v>7.5345000000000004</v>
      </c>
      <c r="J1" t="s">
        <v>137</v>
      </c>
    </row>
    <row r="2" spans="1:13" ht="18" customHeight="1" x14ac:dyDescent="0.3">
      <c r="B2" s="123" t="s">
        <v>143</v>
      </c>
      <c r="C2" s="124">
        <f>C4/$I$1</f>
        <v>39156139.007233389</v>
      </c>
      <c r="D2" s="124">
        <f t="shared" ref="D2:G2" si="0">D4/$I$1</f>
        <v>2243814.9578605085</v>
      </c>
      <c r="E2" s="124">
        <f t="shared" si="0"/>
        <v>31926.768863229143</v>
      </c>
      <c r="F2" s="124">
        <f t="shared" si="0"/>
        <v>599718.06224699714</v>
      </c>
      <c r="G2" s="124">
        <f t="shared" si="0"/>
        <v>357115.2737407923</v>
      </c>
      <c r="H2" s="125"/>
      <c r="I2" s="126">
        <f>SUM(C2:G2)</f>
        <v>42388714.069944918</v>
      </c>
      <c r="J2" s="117"/>
    </row>
    <row r="3" spans="1:13" ht="14.45" x14ac:dyDescent="0.3">
      <c r="A3" s="71">
        <v>10915</v>
      </c>
      <c r="B3" s="122" t="s">
        <v>135</v>
      </c>
      <c r="C3" s="82" t="s">
        <v>139</v>
      </c>
      <c r="D3" s="82" t="s">
        <v>139</v>
      </c>
      <c r="E3" s="82" t="s">
        <v>139</v>
      </c>
      <c r="F3" s="82" t="s">
        <v>139</v>
      </c>
      <c r="G3" s="82" t="s">
        <v>139</v>
      </c>
      <c r="H3" s="98" t="s">
        <v>129</v>
      </c>
      <c r="I3" s="98" t="s">
        <v>136</v>
      </c>
    </row>
    <row r="4" spans="1:13" ht="22.15" customHeight="1" x14ac:dyDescent="0.25">
      <c r="A4" s="116" t="s">
        <v>144</v>
      </c>
      <c r="B4" s="69" t="s">
        <v>117</v>
      </c>
      <c r="C4" s="80">
        <f>C5+C59</f>
        <v>295021929.34999996</v>
      </c>
      <c r="D4" s="80">
        <f t="shared" ref="D4:I4" si="1">D5+D59</f>
        <v>16906023.800000001</v>
      </c>
      <c r="E4" s="80">
        <f t="shared" si="1"/>
        <v>240552.24</v>
      </c>
      <c r="F4" s="80">
        <f t="shared" si="1"/>
        <v>4518575.74</v>
      </c>
      <c r="G4" s="80">
        <f t="shared" si="1"/>
        <v>2690685.03</v>
      </c>
      <c r="H4" s="80">
        <f t="shared" si="1"/>
        <v>319377766.15999997</v>
      </c>
      <c r="I4" s="119">
        <f t="shared" si="1"/>
        <v>42388714.069944918</v>
      </c>
      <c r="J4" s="102">
        <f>J5+J59</f>
        <v>42388712.107186876</v>
      </c>
      <c r="K4" s="101"/>
      <c r="L4" s="65"/>
      <c r="M4" s="65"/>
    </row>
    <row r="5" spans="1:13" x14ac:dyDescent="0.25">
      <c r="A5" s="78">
        <v>11</v>
      </c>
      <c r="B5" s="79" t="s">
        <v>118</v>
      </c>
      <c r="C5" s="80">
        <f>C6+C10+C12+C15+C19+C26+C36+C38+C45+C47+C49+C55+C57</f>
        <v>295021929.34999996</v>
      </c>
      <c r="D5" s="80">
        <f>D6+D10+D12+D15+D19+D26+D36+D38+D45+D47+D49+D55+D57</f>
        <v>16906023.800000001</v>
      </c>
      <c r="E5" s="80">
        <f t="shared" ref="E5:J5" si="2">E6+E10+E12+E15+E19+E26+E36+E38+E45+E47+E49+E55+E57</f>
        <v>240552.24</v>
      </c>
      <c r="F5" s="80">
        <f t="shared" si="2"/>
        <v>4518575.74</v>
      </c>
      <c r="G5" s="80">
        <f t="shared" si="2"/>
        <v>0</v>
      </c>
      <c r="H5" s="80">
        <f t="shared" si="2"/>
        <v>316687081.13</v>
      </c>
      <c r="I5" s="119">
        <f t="shared" si="2"/>
        <v>42031598.796204127</v>
      </c>
      <c r="J5" s="102">
        <f t="shared" si="2"/>
        <v>42031596.827186875</v>
      </c>
    </row>
    <row r="6" spans="1:13" x14ac:dyDescent="0.25">
      <c r="A6" s="78">
        <v>311</v>
      </c>
      <c r="B6" s="79" t="s">
        <v>28</v>
      </c>
      <c r="C6" s="80">
        <f t="shared" ref="C6:H6" si="3">SUM(C7:C9)</f>
        <v>169260628.97999999</v>
      </c>
      <c r="D6" s="84">
        <f t="shared" si="3"/>
        <v>0</v>
      </c>
      <c r="E6" s="84">
        <f t="shared" si="3"/>
        <v>0</v>
      </c>
      <c r="F6" s="84">
        <f t="shared" si="3"/>
        <v>0</v>
      </c>
      <c r="G6" s="84">
        <f t="shared" si="3"/>
        <v>0</v>
      </c>
      <c r="H6" s="80">
        <f t="shared" si="3"/>
        <v>169260628.97999999</v>
      </c>
      <c r="I6" s="119">
        <f>SUM(I7:I9)</f>
        <v>22464746.032251641</v>
      </c>
      <c r="J6" s="102">
        <f>SUM(J7:J9)</f>
        <v>22464746.034654588</v>
      </c>
      <c r="L6" s="65"/>
    </row>
    <row r="7" spans="1:13" x14ac:dyDescent="0.25">
      <c r="A7" s="72">
        <v>3111</v>
      </c>
      <c r="B7" s="70" t="s">
        <v>29</v>
      </c>
      <c r="C7" s="130">
        <f>SUM([1]bols:zagreb!C7)</f>
        <v>159894856.18000001</v>
      </c>
      <c r="D7" s="85"/>
      <c r="E7" s="85"/>
      <c r="F7" s="85"/>
      <c r="G7" s="85"/>
      <c r="H7" s="74">
        <f>SUM(C7:G7)</f>
        <v>159894856.18000001</v>
      </c>
      <c r="I7" s="100">
        <f>H7/$I$1</f>
        <v>21221694.363262326</v>
      </c>
      <c r="J7" s="130">
        <f>SUM([1]bols:zagreb!J7)</f>
        <v>21221694.369984072</v>
      </c>
      <c r="L7" s="65"/>
    </row>
    <row r="8" spans="1:13" x14ac:dyDescent="0.25">
      <c r="A8" s="72">
        <v>3113</v>
      </c>
      <c r="B8" s="70" t="s">
        <v>71</v>
      </c>
      <c r="C8" s="130">
        <f>SUM([1]bols:zagreb!C8)</f>
        <v>9171464.1600000001</v>
      </c>
      <c r="D8" s="85"/>
      <c r="E8" s="85"/>
      <c r="F8" s="85"/>
      <c r="G8" s="85"/>
      <c r="H8" s="74">
        <f>SUM(C8:F8)</f>
        <v>9171464.1600000001</v>
      </c>
      <c r="I8" s="100">
        <f t="shared" ref="I8:I58" si="4">H8/$I$1</f>
        <v>1217262.4805892892</v>
      </c>
      <c r="J8" s="130">
        <f>SUM([1]bols:zagreb!J8)</f>
        <v>1217262.5046705157</v>
      </c>
      <c r="L8" s="65"/>
    </row>
    <row r="9" spans="1:13" x14ac:dyDescent="0.25">
      <c r="A9" s="72">
        <v>3114</v>
      </c>
      <c r="B9" s="70" t="s">
        <v>119</v>
      </c>
      <c r="C9" s="130">
        <f>SUM([1]bols:zagreb!C9)</f>
        <v>194308.64</v>
      </c>
      <c r="D9" s="85"/>
      <c r="E9" s="85"/>
      <c r="F9" s="85"/>
      <c r="G9" s="85"/>
      <c r="H9" s="74">
        <f>SUM(C9:G9)</f>
        <v>194308.64</v>
      </c>
      <c r="I9" s="100">
        <f t="shared" si="4"/>
        <v>25789.188400026545</v>
      </c>
      <c r="J9" s="130">
        <f>SUM([1]bols:zagreb!J9)</f>
        <v>25789.160000000003</v>
      </c>
      <c r="L9" s="65"/>
    </row>
    <row r="10" spans="1:13" ht="14.45" x14ac:dyDescent="0.3">
      <c r="A10" s="78">
        <v>312</v>
      </c>
      <c r="B10" s="79" t="s">
        <v>72</v>
      </c>
      <c r="C10" s="80">
        <f t="shared" ref="C10:J10" si="5">C11</f>
        <v>9160905.0099999998</v>
      </c>
      <c r="D10" s="84">
        <f t="shared" si="5"/>
        <v>0</v>
      </c>
      <c r="E10" s="84">
        <f t="shared" si="5"/>
        <v>0</v>
      </c>
      <c r="F10" s="84">
        <f t="shared" si="5"/>
        <v>0</v>
      </c>
      <c r="G10" s="84">
        <f t="shared" si="5"/>
        <v>0</v>
      </c>
      <c r="H10" s="80">
        <f t="shared" si="5"/>
        <v>9160905.0099999998</v>
      </c>
      <c r="I10" s="119">
        <f t="shared" si="5"/>
        <v>1215861.0405468179</v>
      </c>
      <c r="J10" s="102">
        <f t="shared" si="5"/>
        <v>1215861.0320452584</v>
      </c>
      <c r="L10" s="65"/>
    </row>
    <row r="11" spans="1:13" ht="14.45" x14ac:dyDescent="0.3">
      <c r="A11" s="72">
        <v>3121</v>
      </c>
      <c r="B11" s="70" t="s">
        <v>72</v>
      </c>
      <c r="C11" s="130">
        <f>SUM([1]bols:zagreb!C11)</f>
        <v>9160905.0099999998</v>
      </c>
      <c r="D11" s="85"/>
      <c r="E11" s="85"/>
      <c r="F11" s="85"/>
      <c r="G11" s="85"/>
      <c r="H11" s="74">
        <f>SUM(C11:G11)</f>
        <v>9160905.0099999998</v>
      </c>
      <c r="I11" s="100">
        <f t="shared" si="4"/>
        <v>1215861.0405468179</v>
      </c>
      <c r="J11" s="130">
        <f>SUM([1]bols:zagreb!J11)</f>
        <v>1215861.0320452584</v>
      </c>
      <c r="L11" s="65"/>
    </row>
    <row r="12" spans="1:13" x14ac:dyDescent="0.25">
      <c r="A12" s="78">
        <v>313</v>
      </c>
      <c r="B12" s="79" t="s">
        <v>73</v>
      </c>
      <c r="C12" s="80">
        <f t="shared" ref="C12:J12" si="6">C13+C14</f>
        <v>45735042.140000001</v>
      </c>
      <c r="D12" s="84">
        <f t="shared" si="6"/>
        <v>0</v>
      </c>
      <c r="E12" s="84">
        <f t="shared" si="6"/>
        <v>0</v>
      </c>
      <c r="F12" s="84">
        <f t="shared" si="6"/>
        <v>0</v>
      </c>
      <c r="G12" s="84">
        <f t="shared" si="6"/>
        <v>0</v>
      </c>
      <c r="H12" s="80">
        <f t="shared" si="6"/>
        <v>45735042.140000001</v>
      </c>
      <c r="I12" s="119">
        <f t="shared" si="6"/>
        <v>6070083.2357820682</v>
      </c>
      <c r="J12" s="102">
        <f t="shared" si="6"/>
        <v>6070081.2358690016</v>
      </c>
      <c r="L12" s="65"/>
    </row>
    <row r="13" spans="1:13" ht="14.45" x14ac:dyDescent="0.3">
      <c r="A13" s="72">
        <v>3131</v>
      </c>
      <c r="B13" s="70" t="s">
        <v>74</v>
      </c>
      <c r="C13" s="130">
        <f>SUM([1]bols:zagreb!C13)</f>
        <v>18567041.159999996</v>
      </c>
      <c r="D13" s="85"/>
      <c r="E13" s="85"/>
      <c r="F13" s="85"/>
      <c r="G13" s="85"/>
      <c r="H13" s="74">
        <f>SUM(C13:G13)</f>
        <v>18567041.159999996</v>
      </c>
      <c r="I13" s="100">
        <f t="shared" si="4"/>
        <v>2464269.8467051554</v>
      </c>
      <c r="J13" s="130">
        <f>SUM([1]bols:zagreb!J13)</f>
        <v>2464269.8513577543</v>
      </c>
      <c r="L13" s="65"/>
    </row>
    <row r="14" spans="1:13" ht="14.45" x14ac:dyDescent="0.3">
      <c r="A14" s="72">
        <v>3132</v>
      </c>
      <c r="B14" s="70" t="s">
        <v>75</v>
      </c>
      <c r="C14" s="130">
        <f>SUM([1]bols:zagreb!C14)</f>
        <v>27168000.98</v>
      </c>
      <c r="D14" s="85"/>
      <c r="E14" s="85"/>
      <c r="F14" s="85"/>
      <c r="G14" s="85"/>
      <c r="H14" s="74">
        <f>SUM(C14:G14)</f>
        <v>27168000.98</v>
      </c>
      <c r="I14" s="100">
        <f t="shared" si="4"/>
        <v>3605813.3890769128</v>
      </c>
      <c r="J14" s="130">
        <f>SUM([1]bols:zagreb!J14)</f>
        <v>3605811.3845112473</v>
      </c>
      <c r="L14" s="65"/>
    </row>
    <row r="15" spans="1:13" x14ac:dyDescent="0.25">
      <c r="A15" s="78">
        <v>321</v>
      </c>
      <c r="B15" s="79" t="s">
        <v>30</v>
      </c>
      <c r="C15" s="80">
        <f t="shared" ref="C15:J15" si="7">SUM(C16:C18)</f>
        <v>8755593.7699999996</v>
      </c>
      <c r="D15" s="80">
        <f t="shared" si="7"/>
        <v>28971.480000000003</v>
      </c>
      <c r="E15" s="84">
        <f t="shared" si="7"/>
        <v>0</v>
      </c>
      <c r="F15" s="89">
        <f t="shared" si="7"/>
        <v>0</v>
      </c>
      <c r="G15" s="89">
        <f t="shared" si="7"/>
        <v>0</v>
      </c>
      <c r="H15" s="80">
        <f t="shared" si="7"/>
        <v>8784565.25</v>
      </c>
      <c r="I15" s="119">
        <f t="shared" si="7"/>
        <v>1165912.1706815313</v>
      </c>
      <c r="J15" s="102">
        <f t="shared" si="7"/>
        <v>1165912.1834813189</v>
      </c>
      <c r="L15" s="65"/>
    </row>
    <row r="16" spans="1:13" x14ac:dyDescent="0.25">
      <c r="A16" s="72">
        <v>3211</v>
      </c>
      <c r="B16" s="70" t="s">
        <v>31</v>
      </c>
      <c r="C16" s="130">
        <f>SUM([1]bols:zagreb!C16)</f>
        <v>227753.84</v>
      </c>
      <c r="D16" s="130">
        <f>SUM([1]bols:zagreb!D16)</f>
        <v>14436.480000000001</v>
      </c>
      <c r="E16" s="85"/>
      <c r="F16" s="86"/>
      <c r="G16" s="86"/>
      <c r="H16" s="74">
        <f>SUM(C16:G16)</f>
        <v>242190.32</v>
      </c>
      <c r="I16" s="100">
        <f t="shared" si="4"/>
        <v>32144.179441236975</v>
      </c>
      <c r="J16" s="130">
        <f>SUM([1]bols:zagreb!J16)</f>
        <v>32144.184667861166</v>
      </c>
    </row>
    <row r="17" spans="1:14" x14ac:dyDescent="0.25">
      <c r="A17" s="72">
        <v>3212</v>
      </c>
      <c r="B17" s="70" t="s">
        <v>76</v>
      </c>
      <c r="C17" s="130">
        <f>SUM([1]bols:zagreb!C17)</f>
        <v>8476330.2300000004</v>
      </c>
      <c r="D17" s="86"/>
      <c r="E17" s="86"/>
      <c r="F17" s="86"/>
      <c r="G17" s="86"/>
      <c r="H17" s="74">
        <f>SUM(C17:G17)</f>
        <v>8476330.2300000004</v>
      </c>
      <c r="I17" s="100">
        <f t="shared" si="4"/>
        <v>1125002.3531753931</v>
      </c>
      <c r="J17" s="130">
        <f>SUM([1]bols:zagreb!J17)</f>
        <v>1125002.3358265311</v>
      </c>
    </row>
    <row r="18" spans="1:14" x14ac:dyDescent="0.25">
      <c r="A18" s="72">
        <v>3213</v>
      </c>
      <c r="B18" s="70" t="s">
        <v>77</v>
      </c>
      <c r="C18" s="130">
        <f>SUM([1]bols:zagreb!C18)</f>
        <v>51509.7</v>
      </c>
      <c r="D18" s="130">
        <f>SUM([1]bols:zagreb!D18)</f>
        <v>14535</v>
      </c>
      <c r="E18" s="85"/>
      <c r="F18" s="86"/>
      <c r="G18" s="86"/>
      <c r="H18" s="74">
        <f>SUM(C18:G18)</f>
        <v>66044.7</v>
      </c>
      <c r="I18" s="100">
        <f t="shared" si="4"/>
        <v>8765.6380649014518</v>
      </c>
      <c r="J18" s="130">
        <f>SUM([1]bols:zagreb!J18)</f>
        <v>8765.6629869268036</v>
      </c>
    </row>
    <row r="19" spans="1:14" ht="14.45" x14ac:dyDescent="0.3">
      <c r="A19" s="78">
        <v>322</v>
      </c>
      <c r="B19" s="79" t="s">
        <v>78</v>
      </c>
      <c r="C19" s="80">
        <f t="shared" ref="C19:J19" si="8">SUM(C20:C25)</f>
        <v>46104687.860000007</v>
      </c>
      <c r="D19" s="80">
        <f t="shared" si="8"/>
        <v>9570974.0399999991</v>
      </c>
      <c r="E19" s="80">
        <f t="shared" si="8"/>
        <v>195370.48</v>
      </c>
      <c r="F19" s="80">
        <f t="shared" si="8"/>
        <v>1938213.87</v>
      </c>
      <c r="G19" s="80">
        <f t="shared" si="8"/>
        <v>0</v>
      </c>
      <c r="H19" s="80">
        <f>SUM(H20:H25)</f>
        <v>57809246.249999993</v>
      </c>
      <c r="I19" s="119">
        <f t="shared" si="8"/>
        <v>7672605.5146326898</v>
      </c>
      <c r="J19" s="102">
        <f t="shared" si="8"/>
        <v>7672605.4597664103</v>
      </c>
      <c r="N19" s="101"/>
    </row>
    <row r="20" spans="1:14" ht="14.45" x14ac:dyDescent="0.3">
      <c r="A20" s="72">
        <v>3221</v>
      </c>
      <c r="B20" s="70" t="s">
        <v>79</v>
      </c>
      <c r="C20" s="130">
        <f>SUM([1]bols:zagreb!C20)</f>
        <v>2215917.1899999995</v>
      </c>
      <c r="D20" s="130">
        <f>SUM([1]bols:zagreb!D20)</f>
        <v>372944.05000000005</v>
      </c>
      <c r="E20" s="86"/>
      <c r="F20" s="86"/>
      <c r="G20" s="86"/>
      <c r="H20" s="74">
        <f>SUM(C20:G20)</f>
        <v>2588861.2399999993</v>
      </c>
      <c r="I20" s="100">
        <f t="shared" si="4"/>
        <v>343600.93436857115</v>
      </c>
      <c r="J20" s="130">
        <f>SUM([1]bols:zagreb!J20)</f>
        <v>343600.92603225168</v>
      </c>
    </row>
    <row r="21" spans="1:14" ht="14.45" x14ac:dyDescent="0.3">
      <c r="A21" s="72">
        <v>3222</v>
      </c>
      <c r="B21" s="70" t="s">
        <v>80</v>
      </c>
      <c r="C21" s="130">
        <f>SUM([1]bols:zagreb!C21)</f>
        <v>17857318.470000003</v>
      </c>
      <c r="D21" s="130">
        <f>SUM([1]bols:zagreb!D21)</f>
        <v>6338135.6699999999</v>
      </c>
      <c r="E21" s="130">
        <f>SUM([1]bols:zagreb!E21)</f>
        <v>190557.98</v>
      </c>
      <c r="F21" s="130">
        <f>SUM([1]bols:zagreb!F21)</f>
        <v>1135288.5</v>
      </c>
      <c r="G21" s="130">
        <f>SUM([1]bols:zagreb!G21)</f>
        <v>0</v>
      </c>
      <c r="H21" s="74">
        <f t="shared" ref="H21:H24" si="9">SUM(C21:G21)</f>
        <v>25521300.620000001</v>
      </c>
      <c r="I21" s="100">
        <f t="shared" si="4"/>
        <v>3387258.692680337</v>
      </c>
      <c r="J21" s="130">
        <f>SUM([1]bols:zagreb!J21)</f>
        <v>3387258.6783190663</v>
      </c>
    </row>
    <row r="22" spans="1:14" ht="14.45" x14ac:dyDescent="0.3">
      <c r="A22" s="72">
        <v>3223</v>
      </c>
      <c r="B22" s="70" t="s">
        <v>81</v>
      </c>
      <c r="C22" s="130">
        <f>SUM([1]bols:zagreb!C22)</f>
        <v>24373060.569999997</v>
      </c>
      <c r="D22" s="130">
        <f>SUM([1]bols:zagreb!D22)</f>
        <v>2013917.92</v>
      </c>
      <c r="E22" s="130">
        <f>SUM([1]bols:zagreb!E22)</f>
        <v>0</v>
      </c>
      <c r="F22" s="130">
        <f>SUM([1]bols:zagreb!F22)</f>
        <v>41784.21</v>
      </c>
      <c r="G22" s="130">
        <f>SUM([1]bols:zagreb!G22)</f>
        <v>0</v>
      </c>
      <c r="H22" s="74">
        <f t="shared" si="9"/>
        <v>26428762.699999996</v>
      </c>
      <c r="I22" s="100">
        <f t="shared" si="4"/>
        <v>3507699.6084677144</v>
      </c>
      <c r="J22" s="130">
        <f>SUM([1]bols:zagreb!J22)</f>
        <v>3507699.5952591421</v>
      </c>
    </row>
    <row r="23" spans="1:14" x14ac:dyDescent="0.25">
      <c r="A23" s="72">
        <v>3224</v>
      </c>
      <c r="B23" s="70" t="s">
        <v>82</v>
      </c>
      <c r="C23" s="130">
        <f>SUM([1]bols:zagreb!C23)</f>
        <v>1090759.0300000003</v>
      </c>
      <c r="D23" s="130">
        <f>SUM([1]bols:zagreb!D23)</f>
        <v>559860.03</v>
      </c>
      <c r="E23" s="130">
        <f>SUM([1]bols:zagreb!E23)</f>
        <v>4812.5</v>
      </c>
      <c r="F23" s="130">
        <f>SUM([1]bols:zagreb!F23)</f>
        <v>761141.16</v>
      </c>
      <c r="G23" s="130">
        <f>SUM([1]bols:zagreb!G23)</f>
        <v>0</v>
      </c>
      <c r="H23" s="74">
        <f t="shared" si="9"/>
        <v>2416572.7200000002</v>
      </c>
      <c r="I23" s="100">
        <f t="shared" si="4"/>
        <v>320734.31813657179</v>
      </c>
      <c r="J23" s="130">
        <f>SUM([1]bols:zagreb!J23)</f>
        <v>320734.29911938414</v>
      </c>
    </row>
    <row r="24" spans="1:14" ht="14.45" x14ac:dyDescent="0.3">
      <c r="A24" s="72">
        <v>3225</v>
      </c>
      <c r="B24" s="70" t="s">
        <v>83</v>
      </c>
      <c r="C24" s="130">
        <f>SUM([1]bols:zagreb!C24)</f>
        <v>333640.06000000006</v>
      </c>
      <c r="D24" s="130">
        <f>SUM([1]bols:zagreb!D24)</f>
        <v>191295.35</v>
      </c>
      <c r="E24" s="86"/>
      <c r="F24" s="86"/>
      <c r="G24" s="86"/>
      <c r="H24" s="74">
        <f t="shared" si="9"/>
        <v>524935.41</v>
      </c>
      <c r="I24" s="100">
        <f t="shared" si="4"/>
        <v>69670.901851483184</v>
      </c>
      <c r="J24" s="130">
        <f>SUM([1]bols:zagreb!J24)</f>
        <v>69670.882160063702</v>
      </c>
    </row>
    <row r="25" spans="1:14" x14ac:dyDescent="0.25">
      <c r="A25" s="72">
        <v>3227</v>
      </c>
      <c r="B25" s="70" t="s">
        <v>84</v>
      </c>
      <c r="C25" s="130">
        <f>SUM([1]bols:zagreb!C25)</f>
        <v>233992.54</v>
      </c>
      <c r="D25" s="130">
        <f>SUM([1]bols:zagreb!D25)</f>
        <v>94821.01999999999</v>
      </c>
      <c r="E25" s="86"/>
      <c r="F25" s="86"/>
      <c r="G25" s="86"/>
      <c r="H25" s="74">
        <f>SUM(C25:G25)</f>
        <v>328813.56</v>
      </c>
      <c r="I25" s="100">
        <f t="shared" si="4"/>
        <v>43641.059128011148</v>
      </c>
      <c r="J25" s="130">
        <f>SUM([1]bols:zagreb!J25)</f>
        <v>43641.078876501429</v>
      </c>
    </row>
    <row r="26" spans="1:14" ht="14.45" x14ac:dyDescent="0.3">
      <c r="A26" s="78">
        <v>323</v>
      </c>
      <c r="B26" s="79" t="s">
        <v>85</v>
      </c>
      <c r="C26" s="80">
        <f t="shared" ref="C26:G26" si="10">SUM(C27:C35)</f>
        <v>12933386.619999999</v>
      </c>
      <c r="D26" s="80">
        <f t="shared" si="10"/>
        <v>1365560.92</v>
      </c>
      <c r="E26" s="80">
        <f t="shared" si="10"/>
        <v>45181.759999999995</v>
      </c>
      <c r="F26" s="80">
        <f t="shared" si="10"/>
        <v>2580361.87</v>
      </c>
      <c r="G26" s="80">
        <f t="shared" si="10"/>
        <v>0</v>
      </c>
      <c r="H26" s="80">
        <f>SUM(H27:H35)</f>
        <v>16924491.169999998</v>
      </c>
      <c r="I26" s="119">
        <f>SUM(I27:I35)</f>
        <v>2246265.9990709401</v>
      </c>
      <c r="J26" s="102">
        <f>SUM(J27:J35)</f>
        <v>2246266.0085015595</v>
      </c>
    </row>
    <row r="27" spans="1:14" x14ac:dyDescent="0.25">
      <c r="A27" s="72">
        <v>3231</v>
      </c>
      <c r="B27" s="70" t="s">
        <v>86</v>
      </c>
      <c r="C27" s="130">
        <f>SUM([1]bols:zagreb!C27)</f>
        <v>555690.18000000005</v>
      </c>
      <c r="D27" s="130">
        <f>SUM([1]bols:zagreb!D27)</f>
        <v>97153.37000000001</v>
      </c>
      <c r="E27" s="86"/>
      <c r="F27" s="86"/>
      <c r="G27" s="86"/>
      <c r="H27" s="74">
        <f>SUM(C27:G27)</f>
        <v>652843.55000000005</v>
      </c>
      <c r="I27" s="100">
        <f t="shared" si="4"/>
        <v>86647.229411374341</v>
      </c>
      <c r="J27" s="130">
        <f>SUM([1]bols:zagreb!J27)</f>
        <v>86647.222165372616</v>
      </c>
    </row>
    <row r="28" spans="1:14" x14ac:dyDescent="0.25">
      <c r="A28" s="72">
        <v>3232</v>
      </c>
      <c r="B28" s="70" t="s">
        <v>87</v>
      </c>
      <c r="C28" s="130">
        <f>SUM([1]bols:zagreb!C28)</f>
        <v>1573470.7800000003</v>
      </c>
      <c r="D28" s="130">
        <f>SUM([1]bols:zagreb!D28)</f>
        <v>359376.70999999996</v>
      </c>
      <c r="E28" s="86"/>
      <c r="F28" s="130">
        <f>SUM([1]bols:zagreb!F28)</f>
        <v>7355</v>
      </c>
      <c r="G28" s="86"/>
      <c r="H28" s="74">
        <f t="shared" ref="H28:H35" si="11">SUM(C28:G28)</f>
        <v>1940202.4900000002</v>
      </c>
      <c r="I28" s="100">
        <f t="shared" si="4"/>
        <v>257509.12336585045</v>
      </c>
      <c r="J28" s="130">
        <f>SUM([1]bols:zagreb!J28)</f>
        <v>257509.13528568586</v>
      </c>
    </row>
    <row r="29" spans="1:14" x14ac:dyDescent="0.25">
      <c r="A29" s="72">
        <v>3233</v>
      </c>
      <c r="B29" s="70" t="s">
        <v>88</v>
      </c>
      <c r="C29" s="130">
        <f>SUM([1]bols:zagreb!C29)</f>
        <v>197104.21999999997</v>
      </c>
      <c r="D29" s="130">
        <f>SUM([1]bols:zagreb!D29)</f>
        <v>23419.200000000001</v>
      </c>
      <c r="E29" s="86"/>
      <c r="F29" s="86"/>
      <c r="G29" s="86"/>
      <c r="H29" s="74">
        <f t="shared" si="11"/>
        <v>220523.41999999998</v>
      </c>
      <c r="I29" s="100">
        <f t="shared" si="4"/>
        <v>29268.48762359811</v>
      </c>
      <c r="J29" s="130">
        <f>SUM([1]bols:zagreb!J29)</f>
        <v>29268.478429889172</v>
      </c>
    </row>
    <row r="30" spans="1:14" ht="14.45" x14ac:dyDescent="0.3">
      <c r="A30" s="72">
        <v>3234</v>
      </c>
      <c r="B30" s="70" t="s">
        <v>89</v>
      </c>
      <c r="C30" s="130">
        <f>SUM([1]bols:zagreb!C30)</f>
        <v>6668991.0099999998</v>
      </c>
      <c r="D30" s="130">
        <f>SUM([1]bols:zagreb!D30)</f>
        <v>416468.72000000003</v>
      </c>
      <c r="E30" s="86"/>
      <c r="F30" s="86"/>
      <c r="G30" s="86"/>
      <c r="H30" s="74">
        <f t="shared" si="11"/>
        <v>7085459.7299999995</v>
      </c>
      <c r="I30" s="100">
        <f t="shared" si="4"/>
        <v>940402.11427433789</v>
      </c>
      <c r="J30" s="130">
        <f>SUM([1]bols:zagreb!J30)</f>
        <v>940402.12136173598</v>
      </c>
    </row>
    <row r="31" spans="1:14" ht="14.45" x14ac:dyDescent="0.3">
      <c r="A31" s="72">
        <v>3235</v>
      </c>
      <c r="B31" s="70" t="s">
        <v>90</v>
      </c>
      <c r="C31" s="130">
        <f>SUM([1]bols:zagreb!C31)</f>
        <v>71496.26999999999</v>
      </c>
      <c r="D31" s="86"/>
      <c r="E31" s="86"/>
      <c r="F31" s="86"/>
      <c r="G31" s="86"/>
      <c r="H31" s="74">
        <f t="shared" si="11"/>
        <v>71496.26999999999</v>
      </c>
      <c r="I31" s="100">
        <f t="shared" si="4"/>
        <v>9489.1857455703739</v>
      </c>
      <c r="J31" s="130">
        <f>SUM([1]bols:zagreb!J31)</f>
        <v>9489.1876109894474</v>
      </c>
    </row>
    <row r="32" spans="1:14" ht="14.45" x14ac:dyDescent="0.3">
      <c r="A32" s="72">
        <v>3236</v>
      </c>
      <c r="B32" s="70" t="s">
        <v>91</v>
      </c>
      <c r="C32" s="130">
        <f>SUM([1]bols:zagreb!C32)</f>
        <v>924715.01000000013</v>
      </c>
      <c r="D32" s="130">
        <f>SUM([1]bols:zagreb!D32)</f>
        <v>56642.35</v>
      </c>
      <c r="E32" s="86"/>
      <c r="F32" s="86"/>
      <c r="G32" s="86"/>
      <c r="H32" s="74">
        <f t="shared" si="11"/>
        <v>981357.3600000001</v>
      </c>
      <c r="I32" s="100">
        <f t="shared" si="4"/>
        <v>130248.50487756322</v>
      </c>
      <c r="J32" s="130">
        <f>SUM([1]bols:zagreb!J32)</f>
        <v>130248.5031282766</v>
      </c>
    </row>
    <row r="33" spans="1:13" ht="14.45" x14ac:dyDescent="0.3">
      <c r="A33" s="72">
        <v>3237</v>
      </c>
      <c r="B33" s="70" t="s">
        <v>92</v>
      </c>
      <c r="C33" s="130">
        <f>SUM([1]bols:zagreb!C33)</f>
        <v>1164426.1900000002</v>
      </c>
      <c r="D33" s="130">
        <f>SUM([1]bols:zagreb!D33)</f>
        <v>265211.36000000004</v>
      </c>
      <c r="E33" s="86"/>
      <c r="F33" s="86"/>
      <c r="G33" s="86"/>
      <c r="H33" s="74">
        <f t="shared" si="11"/>
        <v>1429637.5500000003</v>
      </c>
      <c r="I33" s="100">
        <f t="shared" si="4"/>
        <v>189745.5106510054</v>
      </c>
      <c r="J33" s="130">
        <f>SUM([1]bols:zagreb!J33)</f>
        <v>189745.50679739862</v>
      </c>
    </row>
    <row r="34" spans="1:13" x14ac:dyDescent="0.25">
      <c r="A34" s="72">
        <v>3238</v>
      </c>
      <c r="B34" s="70" t="s">
        <v>93</v>
      </c>
      <c r="C34" s="130">
        <f>SUM([1]bols:zagreb!C34)</f>
        <v>4449.420000000001</v>
      </c>
      <c r="D34" s="86"/>
      <c r="E34" s="86"/>
      <c r="F34" s="86"/>
      <c r="G34" s="86"/>
      <c r="H34" s="74">
        <f t="shared" si="11"/>
        <v>4449.420000000001</v>
      </c>
      <c r="I34" s="100">
        <f t="shared" si="4"/>
        <v>590.53951821620558</v>
      </c>
      <c r="J34" s="130">
        <f>SUM([1]bols:zagreb!J34)</f>
        <v>590.53046652067167</v>
      </c>
    </row>
    <row r="35" spans="1:13" ht="14.45" x14ac:dyDescent="0.3">
      <c r="A35" s="72">
        <v>3239</v>
      </c>
      <c r="B35" s="70" t="s">
        <v>94</v>
      </c>
      <c r="C35" s="130">
        <f>SUM([1]bols:zagreb!C35)</f>
        <v>1773043.5399999998</v>
      </c>
      <c r="D35" s="130">
        <f>SUM([1]bols:zagreb!D35)</f>
        <v>147289.21</v>
      </c>
      <c r="E35" s="130">
        <f>SUM([1]bols:zagreb!E35)</f>
        <v>45181.759999999995</v>
      </c>
      <c r="F35" s="130">
        <f>SUM([1]bols:zagreb!F35)</f>
        <v>2573006.87</v>
      </c>
      <c r="G35" s="130">
        <f>SUM([1]bols:zagreb!G35)</f>
        <v>0</v>
      </c>
      <c r="H35" s="74">
        <f t="shared" si="11"/>
        <v>4538521.38</v>
      </c>
      <c r="I35" s="100">
        <f t="shared" si="4"/>
        <v>602365.30360342423</v>
      </c>
      <c r="J35" s="130">
        <f>SUM([1]bols:zagreb!J35)</f>
        <v>602365.32325569051</v>
      </c>
    </row>
    <row r="36" spans="1:13" x14ac:dyDescent="0.25">
      <c r="A36" s="75">
        <v>324</v>
      </c>
      <c r="B36" s="76" t="s">
        <v>95</v>
      </c>
      <c r="C36" s="132">
        <f t="shared" ref="C36:J36" si="12">C37</f>
        <v>0</v>
      </c>
      <c r="D36" s="133">
        <f t="shared" si="12"/>
        <v>0</v>
      </c>
      <c r="E36" s="133">
        <f t="shared" si="12"/>
        <v>0</v>
      </c>
      <c r="F36" s="133">
        <f t="shared" si="12"/>
        <v>0</v>
      </c>
      <c r="G36" s="133">
        <f t="shared" si="12"/>
        <v>0</v>
      </c>
      <c r="H36" s="132">
        <f t="shared" si="12"/>
        <v>0</v>
      </c>
      <c r="I36" s="134">
        <f t="shared" si="12"/>
        <v>0</v>
      </c>
      <c r="J36" s="135">
        <f t="shared" si="12"/>
        <v>0</v>
      </c>
    </row>
    <row r="37" spans="1:13" x14ac:dyDescent="0.25">
      <c r="A37" s="75">
        <v>3241</v>
      </c>
      <c r="B37" s="76" t="s">
        <v>95</v>
      </c>
      <c r="C37" s="130">
        <f>SUM([1]bols:zagreb!C37)</f>
        <v>0</v>
      </c>
      <c r="D37" s="136"/>
      <c r="E37" s="136"/>
      <c r="F37" s="136"/>
      <c r="G37" s="136"/>
      <c r="H37" s="137">
        <f>SUM(C37:G37)</f>
        <v>0</v>
      </c>
      <c r="I37" s="138">
        <f t="shared" si="4"/>
        <v>0</v>
      </c>
      <c r="J37" s="130">
        <f>SUM([1]bols:zagreb!J37)</f>
        <v>0</v>
      </c>
    </row>
    <row r="38" spans="1:13" x14ac:dyDescent="0.25">
      <c r="A38" s="78">
        <v>329</v>
      </c>
      <c r="B38" s="79" t="s">
        <v>101</v>
      </c>
      <c r="C38" s="80">
        <f t="shared" ref="C38:J38" si="13">SUM(C39:C44)</f>
        <v>2719161.14</v>
      </c>
      <c r="D38" s="80">
        <f t="shared" si="13"/>
        <v>4233259.0200000005</v>
      </c>
      <c r="E38" s="89">
        <f t="shared" si="13"/>
        <v>0</v>
      </c>
      <c r="F38" s="89">
        <f t="shared" si="13"/>
        <v>0</v>
      </c>
      <c r="G38" s="89">
        <f t="shared" si="13"/>
        <v>0</v>
      </c>
      <c r="H38" s="80">
        <f>SUM(H39:H44)</f>
        <v>6952420.1600000001</v>
      </c>
      <c r="I38" s="119">
        <f t="shared" si="13"/>
        <v>922744.72891366389</v>
      </c>
      <c r="J38" s="102">
        <f t="shared" si="13"/>
        <v>922744.78937281843</v>
      </c>
    </row>
    <row r="39" spans="1:13" x14ac:dyDescent="0.25">
      <c r="A39" s="72">
        <v>3291</v>
      </c>
      <c r="B39" s="70" t="s">
        <v>96</v>
      </c>
      <c r="C39" s="130">
        <f>SUM([1]bols:zagreb!C39)</f>
        <v>2332282.9500000002</v>
      </c>
      <c r="D39" s="130">
        <f>SUM([1]bols:zagreb!D39)</f>
        <v>1878635.02</v>
      </c>
      <c r="E39" s="86"/>
      <c r="F39" s="86"/>
      <c r="G39" s="130">
        <f>SUM([1]bols:zagreb!G39)</f>
        <v>0</v>
      </c>
      <c r="H39" s="74">
        <f>SUM(C39:G39)</f>
        <v>4210917.9700000007</v>
      </c>
      <c r="I39" s="100">
        <f>H39/$I$1</f>
        <v>558884.8589820161</v>
      </c>
      <c r="J39" s="130">
        <f>SUM([1]bols:zagreb!J39)</f>
        <v>558884.86131329229</v>
      </c>
    </row>
    <row r="40" spans="1:13" x14ac:dyDescent="0.25">
      <c r="A40" s="72">
        <v>3292</v>
      </c>
      <c r="B40" s="70" t="s">
        <v>97</v>
      </c>
      <c r="C40" s="130">
        <f>SUM([1]bols:zagreb!C40)</f>
        <v>123004.47</v>
      </c>
      <c r="D40" s="130">
        <f>SUM([1]bols:zagreb!D40)</f>
        <v>122544.91999999998</v>
      </c>
      <c r="E40" s="86"/>
      <c r="F40" s="86"/>
      <c r="G40" s="86"/>
      <c r="H40" s="74">
        <f t="shared" ref="H40:H44" si="14">SUM(C40:G40)</f>
        <v>245549.38999999998</v>
      </c>
      <c r="I40" s="100">
        <f t="shared" si="4"/>
        <v>32590.00464529829</v>
      </c>
      <c r="J40" s="130">
        <f>SUM([1]bols:zagreb!J40)</f>
        <v>32590.013325369964</v>
      </c>
    </row>
    <row r="41" spans="1:13" x14ac:dyDescent="0.25">
      <c r="A41" s="72">
        <v>3293</v>
      </c>
      <c r="B41" s="70" t="s">
        <v>98</v>
      </c>
      <c r="C41" s="130">
        <f>SUM([1]bols:zagreb!C41)</f>
        <v>48651.53</v>
      </c>
      <c r="D41" s="130">
        <f>SUM([1]bols:zagreb!D41)</f>
        <v>11969.39</v>
      </c>
      <c r="E41" s="86"/>
      <c r="F41" s="86"/>
      <c r="G41" s="86"/>
      <c r="H41" s="74">
        <f t="shared" si="14"/>
        <v>60620.92</v>
      </c>
      <c r="I41" s="100">
        <f t="shared" si="4"/>
        <v>8045.7787510783719</v>
      </c>
      <c r="J41" s="130">
        <f>SUM([1]bols:zagreb!J41)</f>
        <v>8045.8210000000008</v>
      </c>
    </row>
    <row r="42" spans="1:13" x14ac:dyDescent="0.25">
      <c r="A42" s="72">
        <v>3294</v>
      </c>
      <c r="B42" s="70" t="s">
        <v>99</v>
      </c>
      <c r="C42" s="130">
        <f>SUM([1]bols:zagreb!C42)</f>
        <v>640</v>
      </c>
      <c r="D42" s="86"/>
      <c r="E42" s="86"/>
      <c r="F42" s="86"/>
      <c r="G42" s="86"/>
      <c r="H42" s="74">
        <f t="shared" si="14"/>
        <v>640</v>
      </c>
      <c r="I42" s="100">
        <f t="shared" si="4"/>
        <v>84.942597385360671</v>
      </c>
      <c r="J42" s="130">
        <f>SUM([1]bols:zagreb!J42)</f>
        <v>84.94</v>
      </c>
    </row>
    <row r="43" spans="1:13" x14ac:dyDescent="0.25">
      <c r="A43" s="72">
        <v>3295</v>
      </c>
      <c r="B43" s="70" t="s">
        <v>100</v>
      </c>
      <c r="C43" s="130">
        <f>SUM([1]bols:zagreb!C43)</f>
        <v>52116.56</v>
      </c>
      <c r="D43" s="86"/>
      <c r="E43" s="86"/>
      <c r="F43" s="86"/>
      <c r="G43" s="86"/>
      <c r="H43" s="74">
        <f t="shared" si="14"/>
        <v>52116.56</v>
      </c>
      <c r="I43" s="100">
        <f t="shared" si="4"/>
        <v>6917.0562081093631</v>
      </c>
      <c r="J43" s="130">
        <f>SUM([1]bols:zagreb!J43)</f>
        <v>6917.0499999999993</v>
      </c>
    </row>
    <row r="44" spans="1:13" x14ac:dyDescent="0.25">
      <c r="A44" s="72">
        <v>3299</v>
      </c>
      <c r="B44" s="70" t="s">
        <v>101</v>
      </c>
      <c r="C44" s="130">
        <f>SUM([1]bols:zagreb!C44)</f>
        <v>162465.63000000003</v>
      </c>
      <c r="D44" s="130">
        <f>SUM([1]bols:zagreb!D44)</f>
        <v>2220109.6900000004</v>
      </c>
      <c r="E44" s="86"/>
      <c r="F44" s="86"/>
      <c r="G44" s="86"/>
      <c r="H44" s="74">
        <f t="shared" si="14"/>
        <v>2382575.3200000003</v>
      </c>
      <c r="I44" s="100">
        <f t="shared" si="4"/>
        <v>316222.08772977639</v>
      </c>
      <c r="J44" s="130">
        <f>SUM([1]bols:zagreb!J44)</f>
        <v>316222.10373415623</v>
      </c>
    </row>
    <row r="45" spans="1:13" x14ac:dyDescent="0.25">
      <c r="A45" s="78">
        <v>342</v>
      </c>
      <c r="B45" s="79" t="s">
        <v>103</v>
      </c>
      <c r="C45" s="81">
        <f t="shared" ref="C45:J45" si="15">C46</f>
        <v>0</v>
      </c>
      <c r="D45" s="87">
        <f t="shared" si="15"/>
        <v>0</v>
      </c>
      <c r="E45" s="87">
        <f t="shared" si="15"/>
        <v>0</v>
      </c>
      <c r="F45" s="87">
        <f t="shared" si="15"/>
        <v>0</v>
      </c>
      <c r="G45" s="87">
        <f t="shared" si="15"/>
        <v>0</v>
      </c>
      <c r="H45" s="81">
        <f t="shared" si="15"/>
        <v>0</v>
      </c>
      <c r="I45" s="119">
        <f t="shared" si="15"/>
        <v>0</v>
      </c>
      <c r="J45" s="102">
        <f t="shared" si="15"/>
        <v>0</v>
      </c>
    </row>
    <row r="46" spans="1:13" ht="22.5" x14ac:dyDescent="0.25">
      <c r="A46" s="72">
        <v>3427</v>
      </c>
      <c r="B46" s="77" t="s">
        <v>120</v>
      </c>
      <c r="C46" s="130">
        <f>SUM([1]bols:zagreb!C46)</f>
        <v>0</v>
      </c>
      <c r="D46" s="88"/>
      <c r="E46" s="88"/>
      <c r="F46" s="88"/>
      <c r="G46" s="88"/>
      <c r="H46" s="74">
        <f>SUM(C46:G46)</f>
        <v>0</v>
      </c>
      <c r="I46" s="100">
        <f t="shared" si="4"/>
        <v>0</v>
      </c>
      <c r="J46" s="130">
        <f>SUM([1]bols:zagreb!J46)</f>
        <v>0</v>
      </c>
      <c r="M46" s="101"/>
    </row>
    <row r="47" spans="1:13" x14ac:dyDescent="0.25">
      <c r="A47" s="78">
        <v>343</v>
      </c>
      <c r="B47" s="79" t="s">
        <v>104</v>
      </c>
      <c r="C47" s="80">
        <f t="shared" ref="C47:J47" si="16">C48</f>
        <v>103711.31999999999</v>
      </c>
      <c r="D47" s="80">
        <f t="shared" si="16"/>
        <v>116430.11999999998</v>
      </c>
      <c r="E47" s="89">
        <f t="shared" si="16"/>
        <v>0</v>
      </c>
      <c r="F47" s="89">
        <f t="shared" si="16"/>
        <v>0</v>
      </c>
      <c r="G47" s="89">
        <f t="shared" si="16"/>
        <v>0</v>
      </c>
      <c r="H47" s="80">
        <f t="shared" si="16"/>
        <v>220141.43999999997</v>
      </c>
      <c r="I47" s="119">
        <f t="shared" si="16"/>
        <v>29217.79016523989</v>
      </c>
      <c r="J47" s="102">
        <f t="shared" si="16"/>
        <v>29217.804172141485</v>
      </c>
    </row>
    <row r="48" spans="1:13" x14ac:dyDescent="0.25">
      <c r="A48" s="72">
        <v>3431</v>
      </c>
      <c r="B48" s="70" t="s">
        <v>105</v>
      </c>
      <c r="C48" s="130">
        <f>SUM([1]bols:zagreb!C48)</f>
        <v>103711.31999999999</v>
      </c>
      <c r="D48" s="130">
        <f>SUM([1]bols:zagreb!D48)</f>
        <v>116430.11999999998</v>
      </c>
      <c r="E48" s="86"/>
      <c r="F48" s="86"/>
      <c r="G48" s="86"/>
      <c r="H48" s="74">
        <f>SUM(C48:G48)</f>
        <v>220141.43999999997</v>
      </c>
      <c r="I48" s="100">
        <f t="shared" si="4"/>
        <v>29217.79016523989</v>
      </c>
      <c r="J48" s="130">
        <f>SUM([1]bols:zagreb!J48)</f>
        <v>29217.804172141485</v>
      </c>
    </row>
    <row r="49" spans="1:11" x14ac:dyDescent="0.25">
      <c r="A49" s="78">
        <v>422</v>
      </c>
      <c r="B49" s="79" t="s">
        <v>107</v>
      </c>
      <c r="C49" s="80">
        <f t="shared" ref="C49:J49" si="17">SUM(C50:C54)</f>
        <v>248812.50999999998</v>
      </c>
      <c r="D49" s="80">
        <f t="shared" si="17"/>
        <v>1314193.95</v>
      </c>
      <c r="E49" s="89">
        <f t="shared" si="17"/>
        <v>0</v>
      </c>
      <c r="F49" s="89">
        <f t="shared" si="17"/>
        <v>0</v>
      </c>
      <c r="G49" s="89">
        <f t="shared" si="17"/>
        <v>0</v>
      </c>
      <c r="H49" s="80">
        <f>SUM(H50:H54)</f>
        <v>1563006.46</v>
      </c>
      <c r="I49" s="119">
        <f t="shared" si="17"/>
        <v>207446.60694140283</v>
      </c>
      <c r="J49" s="102">
        <f t="shared" si="17"/>
        <v>207446.59404406397</v>
      </c>
    </row>
    <row r="50" spans="1:11" x14ac:dyDescent="0.25">
      <c r="A50" s="72">
        <v>4221</v>
      </c>
      <c r="B50" s="70" t="s">
        <v>108</v>
      </c>
      <c r="C50" s="130">
        <f>SUM([1]bols:zagreb!C50)</f>
        <v>11118.92</v>
      </c>
      <c r="D50" s="130">
        <f>SUM([1]bols:zagreb!D50)</f>
        <v>179393.22999999998</v>
      </c>
      <c r="E50" s="86"/>
      <c r="F50" s="86"/>
      <c r="G50" s="86"/>
      <c r="H50" s="74">
        <f>SUM(C50:G50)</f>
        <v>190512.15</v>
      </c>
      <c r="I50" s="100">
        <f t="shared" si="4"/>
        <v>25285.307585108498</v>
      </c>
      <c r="J50" s="130">
        <f>SUM([1]bols:zagreb!J50)</f>
        <v>25285.304535801977</v>
      </c>
    </row>
    <row r="51" spans="1:11" x14ac:dyDescent="0.25">
      <c r="A51" s="72">
        <v>4222</v>
      </c>
      <c r="B51" s="70" t="s">
        <v>109</v>
      </c>
      <c r="C51" s="130">
        <f>SUM([1]bols:zagreb!C51)</f>
        <v>17688.45</v>
      </c>
      <c r="D51" s="130">
        <f>SUM([1]bols:zagreb!D51)</f>
        <v>9195.5</v>
      </c>
      <c r="E51" s="86"/>
      <c r="F51" s="86"/>
      <c r="G51" s="86"/>
      <c r="H51" s="74">
        <f t="shared" ref="H51:H54" si="18">SUM(C51:G51)</f>
        <v>26883.95</v>
      </c>
      <c r="I51" s="100">
        <f t="shared" si="4"/>
        <v>3568.1133452783861</v>
      </c>
      <c r="J51" s="130">
        <f>SUM([1]bols:zagreb!J51)</f>
        <v>3568.11</v>
      </c>
    </row>
    <row r="52" spans="1:11" x14ac:dyDescent="0.25">
      <c r="A52" s="72">
        <v>4223</v>
      </c>
      <c r="B52" s="70" t="s">
        <v>110</v>
      </c>
      <c r="C52" s="130">
        <f>SUM([1]bols:zagreb!C52)</f>
        <v>59323.19</v>
      </c>
      <c r="D52" s="130">
        <f>SUM([1]bols:zagreb!D52)</f>
        <v>1125605.22</v>
      </c>
      <c r="E52" s="86"/>
      <c r="F52" s="86"/>
      <c r="G52" s="86"/>
      <c r="H52" s="74">
        <f t="shared" si="18"/>
        <v>1184928.4099999999</v>
      </c>
      <c r="I52" s="100">
        <f t="shared" si="4"/>
        <v>157267.02634547744</v>
      </c>
      <c r="J52" s="130">
        <f>SUM([1]bols:zagreb!J52)</f>
        <v>157267.029508262</v>
      </c>
    </row>
    <row r="53" spans="1:11" x14ac:dyDescent="0.25">
      <c r="A53" s="72">
        <v>4224</v>
      </c>
      <c r="B53" s="70" t="s">
        <v>111</v>
      </c>
      <c r="C53" s="130">
        <f>SUM([1]bols:zagreb!C53)</f>
        <v>21264.46</v>
      </c>
      <c r="D53" s="86"/>
      <c r="E53" s="86"/>
      <c r="F53" s="86"/>
      <c r="G53" s="86"/>
      <c r="H53" s="74">
        <f t="shared" si="18"/>
        <v>21264.46</v>
      </c>
      <c r="I53" s="100">
        <f t="shared" si="4"/>
        <v>2822.2788506204788</v>
      </c>
      <c r="J53" s="130">
        <f>SUM([1]bols:zagreb!J53)</f>
        <v>2822.28</v>
      </c>
    </row>
    <row r="54" spans="1:11" x14ac:dyDescent="0.25">
      <c r="A54" s="72">
        <v>4225</v>
      </c>
      <c r="B54" s="70" t="s">
        <v>112</v>
      </c>
      <c r="C54" s="130">
        <f>SUM([1]bols:zagreb!C54)</f>
        <v>139417.49</v>
      </c>
      <c r="D54" s="86"/>
      <c r="E54" s="86"/>
      <c r="F54" s="86"/>
      <c r="G54" s="86"/>
      <c r="H54" s="74">
        <f t="shared" si="18"/>
        <v>139417.49</v>
      </c>
      <c r="I54" s="100">
        <f t="shared" si="4"/>
        <v>18503.88081491804</v>
      </c>
      <c r="J54" s="130">
        <f>SUM([1]bols:zagreb!J54)</f>
        <v>18503.870000000003</v>
      </c>
    </row>
    <row r="55" spans="1:11" x14ac:dyDescent="0.25">
      <c r="A55" s="78">
        <v>423</v>
      </c>
      <c r="B55" s="79" t="s">
        <v>114</v>
      </c>
      <c r="C55" s="81">
        <f t="shared" ref="C55:J55" si="19">C56</f>
        <v>0</v>
      </c>
      <c r="D55" s="87">
        <f t="shared" si="19"/>
        <v>0</v>
      </c>
      <c r="E55" s="87">
        <f t="shared" si="19"/>
        <v>0</v>
      </c>
      <c r="F55" s="87">
        <f t="shared" si="19"/>
        <v>0</v>
      </c>
      <c r="G55" s="87">
        <f t="shared" si="19"/>
        <v>0</v>
      </c>
      <c r="H55" s="81">
        <f t="shared" si="19"/>
        <v>0</v>
      </c>
      <c r="I55" s="119">
        <f t="shared" si="19"/>
        <v>0</v>
      </c>
      <c r="J55" s="102">
        <f t="shared" si="19"/>
        <v>0</v>
      </c>
    </row>
    <row r="56" spans="1:11" x14ac:dyDescent="0.25">
      <c r="A56" s="72">
        <v>4231</v>
      </c>
      <c r="B56" s="70" t="s">
        <v>115</v>
      </c>
      <c r="C56" s="130">
        <f>SUM([1]bols:zagreb!C56)</f>
        <v>0</v>
      </c>
      <c r="D56" s="88"/>
      <c r="E56" s="88"/>
      <c r="F56" s="88"/>
      <c r="G56" s="88"/>
      <c r="H56" s="74">
        <f t="shared" ref="H56" si="20">SUM(C56:F56)</f>
        <v>0</v>
      </c>
      <c r="I56" s="100">
        <f t="shared" si="4"/>
        <v>0</v>
      </c>
      <c r="J56" s="130">
        <f>SUM([1]bols:zagreb!J56)</f>
        <v>0</v>
      </c>
    </row>
    <row r="57" spans="1:11" x14ac:dyDescent="0.25">
      <c r="A57" s="78">
        <v>451</v>
      </c>
      <c r="B57" s="79" t="s">
        <v>121</v>
      </c>
      <c r="C57" s="81">
        <f t="shared" ref="C57:J57" si="21">C58</f>
        <v>0</v>
      </c>
      <c r="D57" s="81">
        <f t="shared" si="21"/>
        <v>276634.27</v>
      </c>
      <c r="E57" s="87">
        <f t="shared" si="21"/>
        <v>0</v>
      </c>
      <c r="F57" s="87">
        <f t="shared" si="21"/>
        <v>0</v>
      </c>
      <c r="G57" s="87">
        <f t="shared" si="21"/>
        <v>0</v>
      </c>
      <c r="H57" s="81">
        <f t="shared" si="21"/>
        <v>276634.27</v>
      </c>
      <c r="I57" s="119">
        <f t="shared" si="21"/>
        <v>36715.677218129938</v>
      </c>
      <c r="J57" s="102">
        <f t="shared" si="21"/>
        <v>36715.685279713318</v>
      </c>
    </row>
    <row r="58" spans="1:11" ht="15.75" thickBot="1" x14ac:dyDescent="0.3">
      <c r="A58" s="95">
        <v>4511</v>
      </c>
      <c r="B58" s="96" t="s">
        <v>121</v>
      </c>
      <c r="C58" s="130">
        <f>SUM([1]bols:zagreb!C58)</f>
        <v>0</v>
      </c>
      <c r="D58" s="130">
        <f>SUM([1]bols:zagreb!D58)</f>
        <v>276634.27</v>
      </c>
      <c r="E58" s="97"/>
      <c r="F58" s="97"/>
      <c r="G58" s="97"/>
      <c r="H58" s="99">
        <f>SUM(C58:G58)</f>
        <v>276634.27</v>
      </c>
      <c r="I58" s="100">
        <f t="shared" si="4"/>
        <v>36715.677218129938</v>
      </c>
      <c r="J58" s="130">
        <f>SUM([1]bols:zagreb!J58)</f>
        <v>36715.685279713318</v>
      </c>
    </row>
    <row r="59" spans="1:11" ht="15.75" thickTop="1" x14ac:dyDescent="0.25">
      <c r="A59" s="91">
        <v>41</v>
      </c>
      <c r="B59" s="92" t="s">
        <v>122</v>
      </c>
      <c r="C59" s="139">
        <f>C60</f>
        <v>0</v>
      </c>
      <c r="D59" s="94">
        <f>D60</f>
        <v>0</v>
      </c>
      <c r="E59" s="94">
        <f t="shared" ref="E59:J60" si="22">E60</f>
        <v>0</v>
      </c>
      <c r="F59" s="94">
        <f t="shared" si="22"/>
        <v>0</v>
      </c>
      <c r="G59" s="140">
        <f t="shared" si="22"/>
        <v>2690685.03</v>
      </c>
      <c r="H59" s="93">
        <f t="shared" si="22"/>
        <v>2690685.03</v>
      </c>
      <c r="I59" s="120">
        <f t="shared" si="22"/>
        <v>357115.2737407923</v>
      </c>
      <c r="J59" s="103">
        <f t="shared" si="22"/>
        <v>357115.27999999997</v>
      </c>
    </row>
    <row r="60" spans="1:11" x14ac:dyDescent="0.25">
      <c r="A60" s="72">
        <v>381</v>
      </c>
      <c r="B60" s="70" t="s">
        <v>68</v>
      </c>
      <c r="C60" s="141">
        <f>C61</f>
        <v>0</v>
      </c>
      <c r="D60" s="90">
        <f>D61</f>
        <v>0</v>
      </c>
      <c r="E60" s="90">
        <f>E61</f>
        <v>0</v>
      </c>
      <c r="F60" s="90">
        <f>F61</f>
        <v>0</v>
      </c>
      <c r="G60" s="142">
        <f>G61</f>
        <v>2690685.03</v>
      </c>
      <c r="H60" s="73">
        <f t="shared" si="22"/>
        <v>2690685.03</v>
      </c>
      <c r="I60" s="121">
        <f t="shared" si="22"/>
        <v>357115.2737407923</v>
      </c>
      <c r="J60" s="104">
        <f t="shared" si="22"/>
        <v>357115.27999999997</v>
      </c>
    </row>
    <row r="61" spans="1:11" x14ac:dyDescent="0.25">
      <c r="A61" s="72">
        <v>3811</v>
      </c>
      <c r="B61" s="70" t="s">
        <v>124</v>
      </c>
      <c r="C61" s="143"/>
      <c r="D61" s="86"/>
      <c r="E61" s="86"/>
      <c r="F61" s="86"/>
      <c r="G61" s="130">
        <f>SUM([1]bols:zagreb!G61)</f>
        <v>2690685.03</v>
      </c>
      <c r="H61" s="74">
        <f>SUM(C61:G61)</f>
        <v>2690685.03</v>
      </c>
      <c r="I61" s="100">
        <f>H61/$I$1</f>
        <v>357115.2737407923</v>
      </c>
      <c r="J61" s="130">
        <f>SUM([1]bols:zagreb!J61)</f>
        <v>357115.27999999997</v>
      </c>
    </row>
    <row r="62" spans="1:11" x14ac:dyDescent="0.25">
      <c r="B62" s="105" t="s">
        <v>140</v>
      </c>
      <c r="C62" s="107">
        <f>C6+C10+C12+C15+C19+C26+C36+C38+C45+C47</f>
        <v>294773116.83999997</v>
      </c>
      <c r="D62" s="36"/>
      <c r="E62" s="36"/>
      <c r="F62" s="36"/>
      <c r="G62" s="36"/>
      <c r="H62" s="36"/>
      <c r="I62" s="111">
        <f>C62/I1</f>
        <v>39123115.912137493</v>
      </c>
      <c r="J62" s="130">
        <f>SUM([1]bols:zagreb!J62)</f>
        <v>39123115.932345882</v>
      </c>
      <c r="K62" s="36"/>
    </row>
    <row r="63" spans="1:11" x14ac:dyDescent="0.25">
      <c r="B63" s="106" t="s">
        <v>141</v>
      </c>
      <c r="C63" s="109">
        <f>C49+C55+C57</f>
        <v>248812.50999999998</v>
      </c>
      <c r="D63" s="110"/>
      <c r="E63" s="110"/>
      <c r="F63" s="110"/>
      <c r="G63" s="110"/>
      <c r="H63" s="110"/>
      <c r="I63" s="112">
        <f>C63/I1</f>
        <v>33023.095095892226</v>
      </c>
      <c r="J63" s="130">
        <f>SUM([1]bols:zagreb!J63)</f>
        <v>33023.10404406397</v>
      </c>
      <c r="K63" s="36"/>
    </row>
    <row r="64" spans="1:11" x14ac:dyDescent="0.25">
      <c r="B64" s="105" t="s">
        <v>142</v>
      </c>
      <c r="C64" s="108">
        <v>15070192.98</v>
      </c>
      <c r="D64" s="36"/>
      <c r="E64" s="36"/>
      <c r="F64" s="36"/>
      <c r="G64" s="36"/>
      <c r="H64" s="36"/>
      <c r="I64" s="111">
        <v>2000158.3356559824</v>
      </c>
      <c r="J64" s="111">
        <v>2000158.34</v>
      </c>
      <c r="K64" s="36"/>
    </row>
    <row r="65" spans="2:11" x14ac:dyDescent="0.25">
      <c r="B65" s="105" t="s">
        <v>143</v>
      </c>
      <c r="C65" s="36"/>
      <c r="D65" s="36"/>
      <c r="E65" s="36"/>
      <c r="F65" s="36"/>
      <c r="G65" s="36"/>
      <c r="H65" s="36"/>
      <c r="I65" s="36"/>
      <c r="J65" s="36"/>
      <c r="K65" s="36"/>
    </row>
  </sheetData>
  <sheetProtection selectLockedCells="1"/>
  <phoneticPr fontId="24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164"/>
  <sheetViews>
    <sheetView topLeftCell="A103" zoomScaleNormal="100" workbookViewId="0">
      <selection activeCell="E18" sqref="E18"/>
    </sheetView>
  </sheetViews>
  <sheetFormatPr defaultRowHeight="15" x14ac:dyDescent="0.25"/>
  <cols>
    <col min="1" max="1" width="10" customWidth="1"/>
    <col min="2" max="2" width="47.42578125" customWidth="1"/>
    <col min="3" max="5" width="13.7109375" customWidth="1"/>
    <col min="6" max="6" width="6.85546875" customWidth="1"/>
    <col min="7" max="7" width="5.28515625" customWidth="1"/>
    <col min="8" max="9" width="12.28515625" bestFit="1" customWidth="1"/>
  </cols>
  <sheetData>
    <row r="1" spans="1:10" x14ac:dyDescent="0.25">
      <c r="A1" s="36"/>
      <c r="B1" s="36"/>
      <c r="C1" s="36"/>
      <c r="D1" s="36"/>
      <c r="E1" s="36"/>
      <c r="F1" s="245"/>
      <c r="G1" s="245"/>
      <c r="H1" s="245"/>
      <c r="I1" s="245"/>
      <c r="J1" s="245"/>
    </row>
    <row r="2" spans="1:10" x14ac:dyDescent="0.25">
      <c r="A2" s="152" t="s">
        <v>145</v>
      </c>
      <c r="B2" s="153" t="s">
        <v>146</v>
      </c>
      <c r="C2" s="154"/>
      <c r="D2" s="155"/>
      <c r="E2" s="155"/>
      <c r="F2" s="245"/>
      <c r="G2" s="245"/>
      <c r="H2" s="245"/>
      <c r="I2" s="245"/>
      <c r="J2" s="245"/>
    </row>
    <row r="3" spans="1:10" x14ac:dyDescent="0.25">
      <c r="A3" s="156" t="s">
        <v>147</v>
      </c>
      <c r="B3" s="157" t="s">
        <v>148</v>
      </c>
      <c r="C3" s="154"/>
      <c r="D3" s="155"/>
      <c r="E3" s="155"/>
      <c r="F3" s="245"/>
      <c r="G3" s="245"/>
      <c r="H3" s="245"/>
      <c r="I3" s="245"/>
      <c r="J3" s="245"/>
    </row>
    <row r="4" spans="1:10" ht="30" customHeight="1" x14ac:dyDescent="0.25">
      <c r="A4" s="158" t="s">
        <v>149</v>
      </c>
      <c r="B4" s="159" t="s">
        <v>178</v>
      </c>
      <c r="C4" s="442" t="s">
        <v>180</v>
      </c>
      <c r="D4" s="443"/>
      <c r="E4" s="443"/>
      <c r="F4" s="245"/>
      <c r="G4" s="245"/>
      <c r="H4" s="245"/>
      <c r="I4" s="245"/>
      <c r="J4" s="245"/>
    </row>
    <row r="5" spans="1:10" x14ac:dyDescent="0.25">
      <c r="A5" s="160" t="s">
        <v>150</v>
      </c>
      <c r="B5" s="161" t="s">
        <v>151</v>
      </c>
      <c r="C5" s="154"/>
      <c r="D5" s="154"/>
      <c r="E5" s="154"/>
      <c r="F5" s="245"/>
      <c r="G5" s="245"/>
      <c r="H5" s="245"/>
      <c r="I5" s="245"/>
      <c r="J5" s="245"/>
    </row>
    <row r="6" spans="1:10" x14ac:dyDescent="0.25">
      <c r="A6" s="162"/>
      <c r="B6" s="163"/>
      <c r="C6" s="154"/>
      <c r="D6" s="154"/>
      <c r="E6" s="154"/>
    </row>
    <row r="7" spans="1:10" ht="15.75" thickBot="1" x14ac:dyDescent="0.3">
      <c r="A7" s="164" t="s">
        <v>129</v>
      </c>
      <c r="B7" s="165"/>
      <c r="C7" s="166">
        <f>SUM(C8:C13)</f>
        <v>4213046</v>
      </c>
      <c r="D7" s="166">
        <f t="shared" ref="D7:E7" si="0">SUM(D8:D13)</f>
        <v>73000</v>
      </c>
      <c r="E7" s="166">
        <f t="shared" si="0"/>
        <v>4286046</v>
      </c>
    </row>
    <row r="8" spans="1:10" x14ac:dyDescent="0.25">
      <c r="A8" s="167" t="s">
        <v>152</v>
      </c>
      <c r="B8" s="168" t="s">
        <v>118</v>
      </c>
      <c r="C8" s="204">
        <f>C17</f>
        <v>4182096</v>
      </c>
      <c r="D8" s="205">
        <f t="shared" ref="D8:E8" si="1">D17</f>
        <v>68000</v>
      </c>
      <c r="E8" s="206">
        <f t="shared" si="1"/>
        <v>4250096</v>
      </c>
    </row>
    <row r="9" spans="1:10" x14ac:dyDescent="0.25">
      <c r="A9" s="167" t="s">
        <v>153</v>
      </c>
      <c r="B9" s="168" t="s">
        <v>122</v>
      </c>
      <c r="C9" s="207">
        <f>C74</f>
        <v>0</v>
      </c>
      <c r="D9" s="169">
        <f>D74</f>
        <v>0</v>
      </c>
      <c r="E9" s="208">
        <f>E74</f>
        <v>0</v>
      </c>
    </row>
    <row r="10" spans="1:10" x14ac:dyDescent="0.25">
      <c r="A10" s="167" t="s">
        <v>154</v>
      </c>
      <c r="B10" s="168" t="s">
        <v>155</v>
      </c>
      <c r="C10" s="207">
        <f>C82</f>
        <v>30950</v>
      </c>
      <c r="D10" s="169">
        <f>D82</f>
        <v>5000</v>
      </c>
      <c r="E10" s="208">
        <f>E82</f>
        <v>35950</v>
      </c>
    </row>
    <row r="11" spans="1:10" x14ac:dyDescent="0.25">
      <c r="A11" s="167" t="s">
        <v>156</v>
      </c>
      <c r="B11" s="168" t="s">
        <v>157</v>
      </c>
      <c r="C11" s="209">
        <f>C125</f>
        <v>0</v>
      </c>
      <c r="D11" s="170">
        <f>D125</f>
        <v>0</v>
      </c>
      <c r="E11" s="210">
        <f>E125</f>
        <v>0</v>
      </c>
    </row>
    <row r="12" spans="1:10" x14ac:dyDescent="0.25">
      <c r="A12" s="171" t="s">
        <v>158</v>
      </c>
      <c r="B12" s="168" t="s">
        <v>159</v>
      </c>
      <c r="C12" s="209">
        <f>C136</f>
        <v>0</v>
      </c>
      <c r="D12" s="170">
        <f>D136</f>
        <v>0</v>
      </c>
      <c r="E12" s="210">
        <f>E136</f>
        <v>0</v>
      </c>
    </row>
    <row r="13" spans="1:10" ht="15.75" thickBot="1" x14ac:dyDescent="0.3">
      <c r="A13" s="171" t="s">
        <v>160</v>
      </c>
      <c r="B13" s="168" t="s">
        <v>161</v>
      </c>
      <c r="C13" s="211">
        <f>C158</f>
        <v>0</v>
      </c>
      <c r="D13" s="212">
        <f>D158</f>
        <v>0</v>
      </c>
      <c r="E13" s="213">
        <f>E158</f>
        <v>0</v>
      </c>
    </row>
    <row r="14" spans="1:10" ht="15.75" thickBot="1" x14ac:dyDescent="0.3">
      <c r="A14" s="36"/>
      <c r="B14" s="36"/>
      <c r="C14" s="172"/>
      <c r="D14" s="172"/>
      <c r="E14" s="172"/>
    </row>
    <row r="15" spans="1:10" ht="63.75" x14ac:dyDescent="0.25">
      <c r="A15" s="173">
        <v>10915</v>
      </c>
      <c r="B15" s="174" t="s">
        <v>162</v>
      </c>
      <c r="C15" s="242" t="s">
        <v>184</v>
      </c>
      <c r="D15" s="242" t="s">
        <v>181</v>
      </c>
      <c r="E15" s="242" t="s">
        <v>185</v>
      </c>
    </row>
    <row r="16" spans="1:10" ht="33" customHeight="1" x14ac:dyDescent="0.25">
      <c r="A16" s="175" t="s">
        <v>163</v>
      </c>
      <c r="B16" s="176" t="s">
        <v>117</v>
      </c>
      <c r="C16" s="214">
        <f>C17+C74</f>
        <v>4182096</v>
      </c>
      <c r="D16" s="215">
        <f>E16-C16</f>
        <v>68000</v>
      </c>
      <c r="E16" s="216">
        <f>E17+E74</f>
        <v>4250096</v>
      </c>
      <c r="H16" s="65"/>
      <c r="I16" s="65"/>
    </row>
    <row r="17" spans="1:5" x14ac:dyDescent="0.25">
      <c r="A17" s="177">
        <v>11</v>
      </c>
      <c r="B17" s="178" t="s">
        <v>118</v>
      </c>
      <c r="C17" s="217">
        <f>C18+C28+C57+C62+C71</f>
        <v>4182096</v>
      </c>
      <c r="D17" s="215">
        <f t="shared" ref="D17:D80" si="2">E17-C17</f>
        <v>68000</v>
      </c>
      <c r="E17" s="218">
        <f>E18+E28+E57+E62+E71</f>
        <v>4250096</v>
      </c>
    </row>
    <row r="18" spans="1:5" x14ac:dyDescent="0.25">
      <c r="A18" s="177">
        <v>31</v>
      </c>
      <c r="B18" s="178" t="s">
        <v>5</v>
      </c>
      <c r="C18" s="179">
        <f t="shared" ref="C18:E18" si="3">C19+C23+C25</f>
        <v>3404176</v>
      </c>
      <c r="D18" s="215">
        <f t="shared" si="2"/>
        <v>90000</v>
      </c>
      <c r="E18" s="179">
        <f t="shared" si="3"/>
        <v>3494176</v>
      </c>
    </row>
    <row r="19" spans="1:5" x14ac:dyDescent="0.25">
      <c r="A19" s="177">
        <v>311</v>
      </c>
      <c r="B19" s="178" t="s">
        <v>28</v>
      </c>
      <c r="C19" s="179">
        <f>SUM(C20:C22)</f>
        <v>2581100</v>
      </c>
      <c r="D19" s="215">
        <f t="shared" si="2"/>
        <v>110000</v>
      </c>
      <c r="E19" s="180">
        <f t="shared" ref="D19:E19" si="4">SUM(E20:E22)</f>
        <v>2691100</v>
      </c>
    </row>
    <row r="20" spans="1:5" x14ac:dyDescent="0.25">
      <c r="A20" s="181">
        <v>3111</v>
      </c>
      <c r="B20" s="182" t="s">
        <v>29</v>
      </c>
      <c r="C20" s="219">
        <v>2535000</v>
      </c>
      <c r="D20" s="215">
        <f t="shared" si="2"/>
        <v>110000</v>
      </c>
      <c r="E20" s="220">
        <v>2645000</v>
      </c>
    </row>
    <row r="21" spans="1:5" x14ac:dyDescent="0.25">
      <c r="A21" s="181">
        <v>3113</v>
      </c>
      <c r="B21" s="182" t="s">
        <v>71</v>
      </c>
      <c r="C21" s="219">
        <v>46000</v>
      </c>
      <c r="D21" s="215">
        <f t="shared" si="2"/>
        <v>0</v>
      </c>
      <c r="E21" s="220">
        <v>46000</v>
      </c>
    </row>
    <row r="22" spans="1:5" x14ac:dyDescent="0.25">
      <c r="A22" s="181">
        <v>3114</v>
      </c>
      <c r="B22" s="182" t="s">
        <v>119</v>
      </c>
      <c r="C22" s="219">
        <v>100</v>
      </c>
      <c r="D22" s="215">
        <f t="shared" si="2"/>
        <v>0</v>
      </c>
      <c r="E22" s="220">
        <v>100</v>
      </c>
    </row>
    <row r="23" spans="1:5" x14ac:dyDescent="0.25">
      <c r="A23" s="183">
        <v>312</v>
      </c>
      <c r="B23" s="184" t="s">
        <v>72</v>
      </c>
      <c r="C23" s="179">
        <f>SUM(C24)</f>
        <v>121000</v>
      </c>
      <c r="D23" s="215">
        <f t="shared" si="2"/>
        <v>-20000</v>
      </c>
      <c r="E23" s="179">
        <f t="shared" ref="D23:E23" si="5">SUM(E24)</f>
        <v>101000</v>
      </c>
    </row>
    <row r="24" spans="1:5" x14ac:dyDescent="0.25">
      <c r="A24" s="181">
        <v>3121</v>
      </c>
      <c r="B24" s="182" t="s">
        <v>72</v>
      </c>
      <c r="C24" s="219">
        <v>121000</v>
      </c>
      <c r="D24" s="215">
        <f t="shared" si="2"/>
        <v>-20000</v>
      </c>
      <c r="E24" s="220">
        <v>101000</v>
      </c>
    </row>
    <row r="25" spans="1:5" x14ac:dyDescent="0.25">
      <c r="A25" s="183">
        <v>313</v>
      </c>
      <c r="B25" s="184" t="s">
        <v>73</v>
      </c>
      <c r="C25" s="179">
        <f t="shared" ref="C25:E25" si="6">SUM(C26:C27)</f>
        <v>702076</v>
      </c>
      <c r="D25" s="215">
        <f t="shared" si="2"/>
        <v>0</v>
      </c>
      <c r="E25" s="179">
        <f t="shared" si="6"/>
        <v>702076</v>
      </c>
    </row>
    <row r="26" spans="1:5" x14ac:dyDescent="0.25">
      <c r="A26" s="181">
        <v>3131</v>
      </c>
      <c r="B26" s="182" t="s">
        <v>74</v>
      </c>
      <c r="C26" s="219">
        <v>285000</v>
      </c>
      <c r="D26" s="215">
        <f t="shared" si="2"/>
        <v>0</v>
      </c>
      <c r="E26" s="220">
        <v>285000</v>
      </c>
    </row>
    <row r="27" spans="1:5" x14ac:dyDescent="0.25">
      <c r="A27" s="181">
        <v>3132</v>
      </c>
      <c r="B27" s="182" t="s">
        <v>75</v>
      </c>
      <c r="C27" s="219">
        <v>417076</v>
      </c>
      <c r="D27" s="215">
        <f t="shared" si="2"/>
        <v>0</v>
      </c>
      <c r="E27" s="220">
        <v>417076</v>
      </c>
    </row>
    <row r="28" spans="1:5" x14ac:dyDescent="0.25">
      <c r="A28" s="183">
        <v>32</v>
      </c>
      <c r="B28" s="184" t="s">
        <v>9</v>
      </c>
      <c r="C28" s="221">
        <f t="shared" ref="C28:E28" si="7">C29+C33+C40+C50</f>
        <v>673920</v>
      </c>
      <c r="D28" s="215">
        <f t="shared" si="2"/>
        <v>0</v>
      </c>
      <c r="E28" s="185">
        <f>SUM(E29,E33,E40,E50)</f>
        <v>673920</v>
      </c>
    </row>
    <row r="29" spans="1:5" x14ac:dyDescent="0.25">
      <c r="A29" s="183">
        <v>321</v>
      </c>
      <c r="B29" s="184" t="s">
        <v>30</v>
      </c>
      <c r="C29" s="179">
        <f t="shared" ref="C29:E29" si="8">SUM(C30:C32)</f>
        <v>112845</v>
      </c>
      <c r="D29" s="215">
        <f t="shared" si="2"/>
        <v>0</v>
      </c>
      <c r="E29" s="179">
        <f t="shared" si="8"/>
        <v>112845</v>
      </c>
    </row>
    <row r="30" spans="1:5" x14ac:dyDescent="0.25">
      <c r="A30" s="181">
        <v>3211</v>
      </c>
      <c r="B30" s="182" t="s">
        <v>31</v>
      </c>
      <c r="C30" s="219">
        <v>1845</v>
      </c>
      <c r="D30" s="215">
        <f t="shared" si="2"/>
        <v>0</v>
      </c>
      <c r="E30" s="220">
        <v>1845</v>
      </c>
    </row>
    <row r="31" spans="1:5" x14ac:dyDescent="0.25">
      <c r="A31" s="181">
        <v>3212</v>
      </c>
      <c r="B31" s="182" t="s">
        <v>76</v>
      </c>
      <c r="C31" s="219">
        <v>110000</v>
      </c>
      <c r="D31" s="215">
        <f t="shared" si="2"/>
        <v>0</v>
      </c>
      <c r="E31" s="220">
        <v>110000</v>
      </c>
    </row>
    <row r="32" spans="1:5" x14ac:dyDescent="0.25">
      <c r="A32" s="181">
        <v>3213</v>
      </c>
      <c r="B32" s="182" t="s">
        <v>77</v>
      </c>
      <c r="C32" s="219">
        <v>1000</v>
      </c>
      <c r="D32" s="215">
        <f t="shared" si="2"/>
        <v>0</v>
      </c>
      <c r="E32" s="220">
        <v>1000</v>
      </c>
    </row>
    <row r="33" spans="1:5" x14ac:dyDescent="0.25">
      <c r="A33" s="183">
        <v>322</v>
      </c>
      <c r="B33" s="184" t="s">
        <v>78</v>
      </c>
      <c r="C33" s="179">
        <f>SUM(C34:C39)</f>
        <v>393380</v>
      </c>
      <c r="D33" s="215">
        <f t="shared" si="2"/>
        <v>0</v>
      </c>
      <c r="E33" s="179">
        <f t="shared" ref="D33:E33" si="9">SUM(E34:E39)</f>
        <v>393380</v>
      </c>
    </row>
    <row r="34" spans="1:5" x14ac:dyDescent="0.25">
      <c r="A34" s="181">
        <v>3221</v>
      </c>
      <c r="B34" s="182" t="s">
        <v>79</v>
      </c>
      <c r="C34" s="219">
        <v>69000</v>
      </c>
      <c r="D34" s="215">
        <f t="shared" si="2"/>
        <v>0</v>
      </c>
      <c r="E34" s="220">
        <v>69000</v>
      </c>
    </row>
    <row r="35" spans="1:5" x14ac:dyDescent="0.25">
      <c r="A35" s="181">
        <v>3222</v>
      </c>
      <c r="B35" s="182" t="s">
        <v>80</v>
      </c>
      <c r="C35" s="219">
        <v>166480</v>
      </c>
      <c r="D35" s="215">
        <f t="shared" si="2"/>
        <v>0</v>
      </c>
      <c r="E35" s="220">
        <v>166480</v>
      </c>
    </row>
    <row r="36" spans="1:5" x14ac:dyDescent="0.25">
      <c r="A36" s="181">
        <v>3223</v>
      </c>
      <c r="B36" s="182" t="s">
        <v>81</v>
      </c>
      <c r="C36" s="219">
        <v>115000</v>
      </c>
      <c r="D36" s="215">
        <f t="shared" si="2"/>
        <v>0</v>
      </c>
      <c r="E36" s="220">
        <v>115000</v>
      </c>
    </row>
    <row r="37" spans="1:5" x14ac:dyDescent="0.25">
      <c r="A37" s="181">
        <v>3224</v>
      </c>
      <c r="B37" s="182" t="s">
        <v>82</v>
      </c>
      <c r="C37" s="219">
        <v>14000</v>
      </c>
      <c r="D37" s="215">
        <f t="shared" si="2"/>
        <v>0</v>
      </c>
      <c r="E37" s="220">
        <v>14000</v>
      </c>
    </row>
    <row r="38" spans="1:5" x14ac:dyDescent="0.25">
      <c r="A38" s="181">
        <v>3225</v>
      </c>
      <c r="B38" s="182" t="s">
        <v>83</v>
      </c>
      <c r="C38" s="219">
        <v>8000</v>
      </c>
      <c r="D38" s="215">
        <f t="shared" si="2"/>
        <v>0</v>
      </c>
      <c r="E38" s="220">
        <v>8000</v>
      </c>
    </row>
    <row r="39" spans="1:5" x14ac:dyDescent="0.25">
      <c r="A39" s="181">
        <v>3227</v>
      </c>
      <c r="B39" s="182" t="s">
        <v>84</v>
      </c>
      <c r="C39" s="219">
        <v>20900</v>
      </c>
      <c r="D39" s="215">
        <f t="shared" si="2"/>
        <v>0</v>
      </c>
      <c r="E39" s="220">
        <v>20900</v>
      </c>
    </row>
    <row r="40" spans="1:5" x14ac:dyDescent="0.25">
      <c r="A40" s="183">
        <v>323</v>
      </c>
      <c r="B40" s="184" t="s">
        <v>85</v>
      </c>
      <c r="C40" s="179">
        <f>SUM(C41:C49)</f>
        <v>141660</v>
      </c>
      <c r="D40" s="215">
        <f t="shared" si="2"/>
        <v>0</v>
      </c>
      <c r="E40" s="179">
        <f>SUM(E41:E49)</f>
        <v>141660</v>
      </c>
    </row>
    <row r="41" spans="1:5" x14ac:dyDescent="0.25">
      <c r="A41" s="181">
        <v>3231</v>
      </c>
      <c r="B41" s="182" t="s">
        <v>86</v>
      </c>
      <c r="C41" s="219">
        <v>8000</v>
      </c>
      <c r="D41" s="215">
        <f t="shared" si="2"/>
        <v>0</v>
      </c>
      <c r="E41" s="220">
        <v>8000</v>
      </c>
    </row>
    <row r="42" spans="1:5" x14ac:dyDescent="0.25">
      <c r="A42" s="181">
        <v>3232</v>
      </c>
      <c r="B42" s="182" t="s">
        <v>87</v>
      </c>
      <c r="C42" s="219">
        <v>20000</v>
      </c>
      <c r="D42" s="215">
        <f t="shared" si="2"/>
        <v>0</v>
      </c>
      <c r="E42" s="220">
        <v>20000</v>
      </c>
    </row>
    <row r="43" spans="1:5" x14ac:dyDescent="0.25">
      <c r="A43" s="181">
        <v>3233</v>
      </c>
      <c r="B43" s="182" t="s">
        <v>88</v>
      </c>
      <c r="C43" s="219">
        <v>2000</v>
      </c>
      <c r="D43" s="215">
        <f t="shared" si="2"/>
        <v>0</v>
      </c>
      <c r="E43" s="220">
        <v>2000</v>
      </c>
    </row>
    <row r="44" spans="1:5" x14ac:dyDescent="0.25">
      <c r="A44" s="181">
        <v>3234</v>
      </c>
      <c r="B44" s="182" t="s">
        <v>89</v>
      </c>
      <c r="C44" s="219">
        <v>59600</v>
      </c>
      <c r="D44" s="215">
        <f t="shared" si="2"/>
        <v>0</v>
      </c>
      <c r="E44" s="220">
        <v>59600</v>
      </c>
    </row>
    <row r="45" spans="1:5" x14ac:dyDescent="0.25">
      <c r="A45" s="181">
        <v>3235</v>
      </c>
      <c r="B45" s="182" t="s">
        <v>90</v>
      </c>
      <c r="C45" s="219"/>
      <c r="D45" s="215">
        <f t="shared" si="2"/>
        <v>0</v>
      </c>
      <c r="E45" s="220"/>
    </row>
    <row r="46" spans="1:5" x14ac:dyDescent="0.25">
      <c r="A46" s="181">
        <v>3236</v>
      </c>
      <c r="B46" s="182" t="s">
        <v>91</v>
      </c>
      <c r="C46" s="219">
        <v>34000</v>
      </c>
      <c r="D46" s="215">
        <f t="shared" si="2"/>
        <v>0</v>
      </c>
      <c r="E46" s="220">
        <v>34000</v>
      </c>
    </row>
    <row r="47" spans="1:5" x14ac:dyDescent="0.25">
      <c r="A47" s="181">
        <v>3237</v>
      </c>
      <c r="B47" s="182" t="s">
        <v>92</v>
      </c>
      <c r="C47" s="219">
        <v>3000</v>
      </c>
      <c r="D47" s="215">
        <f t="shared" si="2"/>
        <v>0</v>
      </c>
      <c r="E47" s="220">
        <v>3000</v>
      </c>
    </row>
    <row r="48" spans="1:5" x14ac:dyDescent="0.25">
      <c r="A48" s="181">
        <v>3238</v>
      </c>
      <c r="B48" s="182" t="s">
        <v>93</v>
      </c>
      <c r="C48" s="219">
        <v>60</v>
      </c>
      <c r="D48" s="215">
        <f t="shared" si="2"/>
        <v>0</v>
      </c>
      <c r="E48" s="220">
        <v>60</v>
      </c>
    </row>
    <row r="49" spans="1:5" x14ac:dyDescent="0.25">
      <c r="A49" s="181">
        <v>3239</v>
      </c>
      <c r="B49" s="182" t="s">
        <v>94</v>
      </c>
      <c r="C49" s="219">
        <v>15000</v>
      </c>
      <c r="D49" s="215">
        <f t="shared" si="2"/>
        <v>0</v>
      </c>
      <c r="E49" s="220">
        <v>15000</v>
      </c>
    </row>
    <row r="50" spans="1:5" x14ac:dyDescent="0.25">
      <c r="A50" s="183">
        <v>329</v>
      </c>
      <c r="B50" s="184" t="s">
        <v>101</v>
      </c>
      <c r="C50" s="179">
        <f>SUM(C51:C56)</f>
        <v>26035</v>
      </c>
      <c r="D50" s="215">
        <f t="shared" si="2"/>
        <v>0</v>
      </c>
      <c r="E50" s="179">
        <f>SUM(E51:E56)</f>
        <v>26035</v>
      </c>
    </row>
    <row r="51" spans="1:5" ht="25.15" customHeight="1" x14ac:dyDescent="0.25">
      <c r="A51" s="181">
        <v>3291</v>
      </c>
      <c r="B51" s="186" t="s">
        <v>96</v>
      </c>
      <c r="C51" s="219">
        <v>21000</v>
      </c>
      <c r="D51" s="215">
        <f>E51-C51</f>
        <v>0</v>
      </c>
      <c r="E51" s="220">
        <v>21000</v>
      </c>
    </row>
    <row r="52" spans="1:5" x14ac:dyDescent="0.25">
      <c r="A52" s="181">
        <v>3292</v>
      </c>
      <c r="B52" s="182" t="s">
        <v>97</v>
      </c>
      <c r="C52" s="219">
        <v>1300</v>
      </c>
      <c r="D52" s="215">
        <f t="shared" si="2"/>
        <v>0</v>
      </c>
      <c r="E52" s="220">
        <v>1300</v>
      </c>
    </row>
    <row r="53" spans="1:5" x14ac:dyDescent="0.25">
      <c r="A53" s="181">
        <v>3293</v>
      </c>
      <c r="B53" s="182" t="s">
        <v>98</v>
      </c>
      <c r="C53" s="219">
        <v>135</v>
      </c>
      <c r="D53" s="215">
        <f t="shared" si="2"/>
        <v>0</v>
      </c>
      <c r="E53" s="220">
        <v>135</v>
      </c>
    </row>
    <row r="54" spans="1:5" x14ac:dyDescent="0.25">
      <c r="A54" s="181">
        <v>3295</v>
      </c>
      <c r="B54" s="182" t="s">
        <v>100</v>
      </c>
      <c r="C54" s="219">
        <v>3000</v>
      </c>
      <c r="D54" s="215">
        <f t="shared" si="2"/>
        <v>0</v>
      </c>
      <c r="E54" s="220">
        <v>3000</v>
      </c>
    </row>
    <row r="55" spans="1:5" x14ac:dyDescent="0.25">
      <c r="A55" s="181">
        <v>3296</v>
      </c>
      <c r="B55" s="182" t="s">
        <v>182</v>
      </c>
      <c r="C55" s="219">
        <v>0</v>
      </c>
      <c r="D55" s="215">
        <f t="shared" si="2"/>
        <v>0</v>
      </c>
      <c r="E55" s="220"/>
    </row>
    <row r="56" spans="1:5" x14ac:dyDescent="0.25">
      <c r="A56" s="181">
        <v>3299</v>
      </c>
      <c r="B56" s="182" t="s">
        <v>101</v>
      </c>
      <c r="C56" s="219">
        <v>600</v>
      </c>
      <c r="D56" s="215">
        <f t="shared" si="2"/>
        <v>0</v>
      </c>
      <c r="E56" s="220">
        <v>600</v>
      </c>
    </row>
    <row r="57" spans="1:5" x14ac:dyDescent="0.25">
      <c r="A57" s="183">
        <v>34</v>
      </c>
      <c r="B57" s="184" t="s">
        <v>102</v>
      </c>
      <c r="C57" s="222">
        <f t="shared" ref="C57:E57" si="10">C60+C58</f>
        <v>4000</v>
      </c>
      <c r="D57" s="215">
        <f t="shared" si="2"/>
        <v>0</v>
      </c>
      <c r="E57" s="223">
        <f>SUM(E60,E58)</f>
        <v>4000</v>
      </c>
    </row>
    <row r="58" spans="1:5" ht="17.45" customHeight="1" x14ac:dyDescent="0.25">
      <c r="A58" s="183">
        <v>342</v>
      </c>
      <c r="B58" s="184" t="s">
        <v>103</v>
      </c>
      <c r="C58" s="222">
        <f t="shared" ref="C58:E58" si="11">C59</f>
        <v>0</v>
      </c>
      <c r="D58" s="215">
        <f t="shared" si="2"/>
        <v>0</v>
      </c>
      <c r="E58" s="223"/>
    </row>
    <row r="59" spans="1:5" ht="17.45" customHeight="1" x14ac:dyDescent="0.25">
      <c r="A59" s="181">
        <v>3427</v>
      </c>
      <c r="B59" s="187" t="s">
        <v>120</v>
      </c>
      <c r="C59" s="219">
        <v>0</v>
      </c>
      <c r="D59" s="215">
        <f t="shared" si="2"/>
        <v>0</v>
      </c>
      <c r="E59" s="220">
        <v>0</v>
      </c>
    </row>
    <row r="60" spans="1:5" x14ac:dyDescent="0.25">
      <c r="A60" s="183">
        <v>343</v>
      </c>
      <c r="B60" s="184" t="s">
        <v>104</v>
      </c>
      <c r="C60" s="179">
        <f t="shared" ref="C60:E60" si="12">SUM(C61:C61)</f>
        <v>4000</v>
      </c>
      <c r="D60" s="215">
        <f t="shared" si="2"/>
        <v>0</v>
      </c>
      <c r="E60" s="179">
        <f t="shared" si="12"/>
        <v>4000</v>
      </c>
    </row>
    <row r="61" spans="1:5" x14ac:dyDescent="0.25">
      <c r="A61" s="181">
        <v>3431</v>
      </c>
      <c r="B61" s="182" t="s">
        <v>105</v>
      </c>
      <c r="C61" s="219">
        <v>4000</v>
      </c>
      <c r="D61" s="215">
        <f t="shared" si="2"/>
        <v>0</v>
      </c>
      <c r="E61" s="220">
        <v>4000</v>
      </c>
    </row>
    <row r="62" spans="1:5" x14ac:dyDescent="0.25">
      <c r="A62" s="183">
        <v>42</v>
      </c>
      <c r="B62" s="184" t="s">
        <v>106</v>
      </c>
      <c r="C62" s="224">
        <f>C63+C69</f>
        <v>40000</v>
      </c>
      <c r="D62" s="215">
        <f t="shared" si="2"/>
        <v>0</v>
      </c>
      <c r="E62" s="225">
        <f>E63+E69</f>
        <v>40000</v>
      </c>
    </row>
    <row r="63" spans="1:5" x14ac:dyDescent="0.25">
      <c r="A63" s="183">
        <v>422</v>
      </c>
      <c r="B63" s="184" t="s">
        <v>107</v>
      </c>
      <c r="C63" s="222">
        <f t="shared" ref="C63:E63" si="13">SUM(C64:C68)</f>
        <v>40000</v>
      </c>
      <c r="D63" s="215">
        <f t="shared" si="2"/>
        <v>0</v>
      </c>
      <c r="E63" s="223">
        <f t="shared" si="13"/>
        <v>40000</v>
      </c>
    </row>
    <row r="64" spans="1:5" x14ac:dyDescent="0.25">
      <c r="A64" s="181">
        <v>4221</v>
      </c>
      <c r="B64" s="182" t="s">
        <v>108</v>
      </c>
      <c r="C64" s="219">
        <v>0</v>
      </c>
      <c r="D64" s="215">
        <f t="shared" si="2"/>
        <v>0</v>
      </c>
      <c r="E64" s="220">
        <v>0</v>
      </c>
    </row>
    <row r="65" spans="1:5" x14ac:dyDescent="0.25">
      <c r="A65" s="181">
        <v>4222</v>
      </c>
      <c r="B65" s="182" t="s">
        <v>109</v>
      </c>
      <c r="C65" s="219">
        <v>0</v>
      </c>
      <c r="D65" s="215">
        <f t="shared" si="2"/>
        <v>0</v>
      </c>
      <c r="E65" s="220">
        <v>0</v>
      </c>
    </row>
    <row r="66" spans="1:5" x14ac:dyDescent="0.25">
      <c r="A66" s="181">
        <v>4223</v>
      </c>
      <c r="B66" s="182" t="s">
        <v>110</v>
      </c>
      <c r="C66" s="219">
        <v>20000</v>
      </c>
      <c r="D66" s="215">
        <f t="shared" si="2"/>
        <v>0</v>
      </c>
      <c r="E66" s="220">
        <v>20000</v>
      </c>
    </row>
    <row r="67" spans="1:5" x14ac:dyDescent="0.25">
      <c r="A67" s="181">
        <v>4224</v>
      </c>
      <c r="B67" s="182" t="s">
        <v>111</v>
      </c>
      <c r="C67" s="219">
        <v>0</v>
      </c>
      <c r="D67" s="215">
        <f t="shared" si="2"/>
        <v>0</v>
      </c>
      <c r="E67" s="220">
        <v>0</v>
      </c>
    </row>
    <row r="68" spans="1:5" x14ac:dyDescent="0.25">
      <c r="A68" s="181">
        <v>4225</v>
      </c>
      <c r="B68" s="182" t="s">
        <v>112</v>
      </c>
      <c r="C68" s="219">
        <v>20000</v>
      </c>
      <c r="D68" s="215">
        <f t="shared" si="2"/>
        <v>0</v>
      </c>
      <c r="E68" s="220">
        <v>20000</v>
      </c>
    </row>
    <row r="69" spans="1:5" x14ac:dyDescent="0.25">
      <c r="A69" s="183">
        <v>423</v>
      </c>
      <c r="B69" s="184" t="s">
        <v>114</v>
      </c>
      <c r="C69" s="226">
        <f t="shared" ref="C69:E69" si="14">SUM(C70:C70)</f>
        <v>0</v>
      </c>
      <c r="D69" s="215">
        <f t="shared" si="2"/>
        <v>0</v>
      </c>
      <c r="E69" s="180">
        <v>0</v>
      </c>
    </row>
    <row r="70" spans="1:5" x14ac:dyDescent="0.25">
      <c r="A70" s="181">
        <v>4231</v>
      </c>
      <c r="B70" s="182" t="s">
        <v>115</v>
      </c>
      <c r="C70" s="219">
        <v>0</v>
      </c>
      <c r="D70" s="215">
        <f t="shared" si="2"/>
        <v>0</v>
      </c>
      <c r="E70" s="220">
        <v>0</v>
      </c>
    </row>
    <row r="71" spans="1:5" x14ac:dyDescent="0.25">
      <c r="A71" s="183">
        <v>45</v>
      </c>
      <c r="B71" s="184" t="s">
        <v>164</v>
      </c>
      <c r="C71" s="217">
        <f>C72</f>
        <v>60000</v>
      </c>
      <c r="D71" s="215">
        <f t="shared" si="2"/>
        <v>-22000</v>
      </c>
      <c r="E71" s="218">
        <f t="shared" ref="D71:E71" si="15">E72</f>
        <v>38000</v>
      </c>
    </row>
    <row r="72" spans="1:5" x14ac:dyDescent="0.25">
      <c r="A72" s="183">
        <v>451</v>
      </c>
      <c r="B72" s="184" t="s">
        <v>121</v>
      </c>
      <c r="C72" s="222">
        <f>SUM(C73:C73)</f>
        <v>60000</v>
      </c>
      <c r="D72" s="215">
        <f t="shared" si="2"/>
        <v>-22000</v>
      </c>
      <c r="E72" s="223">
        <f t="shared" ref="D72:E72" si="16">SUM(E73:E73)</f>
        <v>38000</v>
      </c>
    </row>
    <row r="73" spans="1:5" ht="15.75" thickBot="1" x14ac:dyDescent="0.3">
      <c r="A73" s="188">
        <v>4511</v>
      </c>
      <c r="B73" s="189" t="s">
        <v>121</v>
      </c>
      <c r="C73" s="219">
        <v>60000</v>
      </c>
      <c r="D73" s="215">
        <f t="shared" si="2"/>
        <v>-22000</v>
      </c>
      <c r="E73" s="220">
        <v>38000</v>
      </c>
    </row>
    <row r="74" spans="1:5" x14ac:dyDescent="0.25">
      <c r="A74" s="190">
        <v>41</v>
      </c>
      <c r="B74" s="191" t="s">
        <v>122</v>
      </c>
      <c r="C74" s="227">
        <f>C75+C78</f>
        <v>0</v>
      </c>
      <c r="D74" s="215">
        <f t="shared" si="2"/>
        <v>0</v>
      </c>
      <c r="E74" s="228"/>
    </row>
    <row r="75" spans="1:5" x14ac:dyDescent="0.25">
      <c r="A75" s="183">
        <v>32</v>
      </c>
      <c r="B75" s="184" t="s">
        <v>9</v>
      </c>
      <c r="C75" s="229">
        <f>C76</f>
        <v>0</v>
      </c>
      <c r="D75" s="215">
        <f t="shared" si="2"/>
        <v>0</v>
      </c>
      <c r="E75" s="230">
        <f>E76</f>
        <v>0</v>
      </c>
    </row>
    <row r="76" spans="1:5" x14ac:dyDescent="0.25">
      <c r="A76" s="181">
        <v>329</v>
      </c>
      <c r="B76" s="182" t="s">
        <v>101</v>
      </c>
      <c r="C76" s="229">
        <f>C77</f>
        <v>0</v>
      </c>
      <c r="D76" s="215">
        <f t="shared" si="2"/>
        <v>0</v>
      </c>
      <c r="E76" s="230">
        <f t="shared" ref="D76:E76" si="17">E77</f>
        <v>0</v>
      </c>
    </row>
    <row r="77" spans="1:5" ht="24" x14ac:dyDescent="0.25">
      <c r="A77" s="181">
        <v>3291</v>
      </c>
      <c r="B77" s="186" t="s">
        <v>96</v>
      </c>
      <c r="C77" s="219"/>
      <c r="D77" s="215">
        <f t="shared" si="2"/>
        <v>0</v>
      </c>
      <c r="E77" s="220"/>
    </row>
    <row r="78" spans="1:5" ht="19.899999999999999" customHeight="1" x14ac:dyDescent="0.25">
      <c r="A78" s="183">
        <v>38</v>
      </c>
      <c r="B78" s="184" t="s">
        <v>123</v>
      </c>
      <c r="C78" s="229">
        <f>C79</f>
        <v>0</v>
      </c>
      <c r="D78" s="215">
        <f t="shared" si="2"/>
        <v>0</v>
      </c>
      <c r="E78" s="230">
        <f t="shared" ref="D78:E79" si="18">E79</f>
        <v>0</v>
      </c>
    </row>
    <row r="79" spans="1:5" x14ac:dyDescent="0.25">
      <c r="A79" s="181">
        <v>381</v>
      </c>
      <c r="B79" s="182" t="s">
        <v>68</v>
      </c>
      <c r="C79" s="229">
        <f>C80</f>
        <v>0</v>
      </c>
      <c r="D79" s="215">
        <f>E79-C79</f>
        <v>0</v>
      </c>
      <c r="E79" s="230">
        <f t="shared" si="18"/>
        <v>0</v>
      </c>
    </row>
    <row r="80" spans="1:5" ht="19.149999999999999" customHeight="1" thickBot="1" x14ac:dyDescent="0.3">
      <c r="A80" s="192">
        <v>3811</v>
      </c>
      <c r="B80" s="193" t="s">
        <v>124</v>
      </c>
      <c r="C80" s="219"/>
      <c r="D80" s="215">
        <f t="shared" si="2"/>
        <v>0</v>
      </c>
      <c r="E80" s="220"/>
    </row>
    <row r="81" spans="1:5" ht="24.75" thickTop="1" x14ac:dyDescent="0.25">
      <c r="A81" s="194" t="s">
        <v>165</v>
      </c>
      <c r="B81" s="195" t="s">
        <v>166</v>
      </c>
      <c r="C81" s="231">
        <f>C82+C125+C136+C158</f>
        <v>30950</v>
      </c>
      <c r="D81" s="215">
        <f t="shared" ref="D81:D93" si="19">E81-C81</f>
        <v>5000</v>
      </c>
      <c r="E81" s="232">
        <f t="shared" ref="D81:E81" si="20">E82+E125+E136+E158</f>
        <v>35950</v>
      </c>
    </row>
    <row r="82" spans="1:5" x14ac:dyDescent="0.25">
      <c r="A82" s="196">
        <v>31</v>
      </c>
      <c r="B82" s="197" t="s">
        <v>155</v>
      </c>
      <c r="C82" s="229">
        <f>C83+C107+C110+C120</f>
        <v>30950</v>
      </c>
      <c r="D82" s="215">
        <f t="shared" si="19"/>
        <v>5000</v>
      </c>
      <c r="E82" s="230">
        <f>SUM(E83,E107,E110,E120)</f>
        <v>35950</v>
      </c>
    </row>
    <row r="83" spans="1:5" x14ac:dyDescent="0.25">
      <c r="A83" s="183">
        <v>32</v>
      </c>
      <c r="B83" s="184" t="s">
        <v>9</v>
      </c>
      <c r="C83" s="229">
        <f>C84+C87+C94+C102</f>
        <v>19150</v>
      </c>
      <c r="D83" s="215">
        <f t="shared" si="19"/>
        <v>0</v>
      </c>
      <c r="E83" s="230">
        <f>SUM(E87,E84,E94,E102)</f>
        <v>19150</v>
      </c>
    </row>
    <row r="84" spans="1:5" x14ac:dyDescent="0.25">
      <c r="A84" s="183">
        <v>321</v>
      </c>
      <c r="B84" s="184" t="s">
        <v>30</v>
      </c>
      <c r="C84" s="229">
        <f>C85+C86</f>
        <v>665</v>
      </c>
      <c r="D84" s="215">
        <f t="shared" si="19"/>
        <v>0</v>
      </c>
      <c r="E84" s="230">
        <f>SUM(E85:E86)</f>
        <v>665</v>
      </c>
    </row>
    <row r="85" spans="1:5" x14ac:dyDescent="0.25">
      <c r="A85" s="181">
        <v>3211</v>
      </c>
      <c r="B85" s="182" t="s">
        <v>31</v>
      </c>
      <c r="C85" s="219">
        <v>65</v>
      </c>
      <c r="D85" s="215">
        <f t="shared" si="19"/>
        <v>0</v>
      </c>
      <c r="E85" s="220">
        <v>65</v>
      </c>
    </row>
    <row r="86" spans="1:5" x14ac:dyDescent="0.25">
      <c r="A86" s="181">
        <v>3213</v>
      </c>
      <c r="B86" s="182" t="s">
        <v>77</v>
      </c>
      <c r="C86" s="219">
        <v>600</v>
      </c>
      <c r="D86" s="215">
        <f t="shared" si="19"/>
        <v>0</v>
      </c>
      <c r="E86" s="220">
        <v>600</v>
      </c>
    </row>
    <row r="87" spans="1:5" x14ac:dyDescent="0.25">
      <c r="A87" s="183">
        <v>322</v>
      </c>
      <c r="B87" s="184" t="s">
        <v>78</v>
      </c>
      <c r="C87" s="229">
        <f>SUM(C88:C93)</f>
        <v>7385</v>
      </c>
      <c r="D87" s="215">
        <f t="shared" si="19"/>
        <v>0</v>
      </c>
      <c r="E87" s="230">
        <f>SUM(E88:E93)</f>
        <v>7385</v>
      </c>
    </row>
    <row r="88" spans="1:5" ht="21.6" customHeight="1" x14ac:dyDescent="0.25">
      <c r="A88" s="181">
        <v>3221</v>
      </c>
      <c r="B88" s="182" t="s">
        <v>79</v>
      </c>
      <c r="C88" s="219">
        <v>500</v>
      </c>
      <c r="D88" s="215">
        <f t="shared" si="19"/>
        <v>0</v>
      </c>
      <c r="E88" s="220">
        <v>500</v>
      </c>
    </row>
    <row r="89" spans="1:5" x14ac:dyDescent="0.25">
      <c r="A89" s="181">
        <v>3222</v>
      </c>
      <c r="B89" s="182" t="s">
        <v>80</v>
      </c>
      <c r="C89" s="219">
        <v>1000</v>
      </c>
      <c r="D89" s="215">
        <f t="shared" si="19"/>
        <v>0</v>
      </c>
      <c r="E89" s="220">
        <v>1000</v>
      </c>
    </row>
    <row r="90" spans="1:5" x14ac:dyDescent="0.25">
      <c r="A90" s="181">
        <v>3223</v>
      </c>
      <c r="B90" s="182" t="s">
        <v>81</v>
      </c>
      <c r="C90" s="219">
        <v>85</v>
      </c>
      <c r="D90" s="215">
        <f t="shared" si="19"/>
        <v>0</v>
      </c>
      <c r="E90" s="220">
        <v>85</v>
      </c>
    </row>
    <row r="91" spans="1:5" x14ac:dyDescent="0.25">
      <c r="A91" s="181">
        <v>3224</v>
      </c>
      <c r="B91" s="182" t="s">
        <v>82</v>
      </c>
      <c r="C91" s="219">
        <v>1000</v>
      </c>
      <c r="D91" s="215">
        <f t="shared" si="19"/>
        <v>0</v>
      </c>
      <c r="E91" s="220">
        <v>1000</v>
      </c>
    </row>
    <row r="92" spans="1:5" x14ac:dyDescent="0.25">
      <c r="A92" s="181">
        <v>3225</v>
      </c>
      <c r="B92" s="182" t="s">
        <v>83</v>
      </c>
      <c r="C92" s="219">
        <v>4500</v>
      </c>
      <c r="D92" s="215">
        <f t="shared" si="19"/>
        <v>0</v>
      </c>
      <c r="E92" s="220">
        <v>4500</v>
      </c>
    </row>
    <row r="93" spans="1:5" x14ac:dyDescent="0.25">
      <c r="A93" s="181">
        <v>3227</v>
      </c>
      <c r="B93" s="182" t="s">
        <v>84</v>
      </c>
      <c r="C93" s="219">
        <v>300</v>
      </c>
      <c r="D93" s="215">
        <f t="shared" si="19"/>
        <v>0</v>
      </c>
      <c r="E93" s="220">
        <v>300</v>
      </c>
    </row>
    <row r="94" spans="1:5" x14ac:dyDescent="0.25">
      <c r="A94" s="183">
        <v>323</v>
      </c>
      <c r="B94" s="184" t="s">
        <v>85</v>
      </c>
      <c r="C94" s="229">
        <f>SUM(C95:C101)</f>
        <v>5100</v>
      </c>
      <c r="D94" s="215">
        <f>E94-C94</f>
        <v>0</v>
      </c>
      <c r="E94" s="230">
        <f>SUM(E95:E101)</f>
        <v>5100</v>
      </c>
    </row>
    <row r="95" spans="1:5" x14ac:dyDescent="0.25">
      <c r="A95" s="181">
        <v>3231</v>
      </c>
      <c r="B95" s="182" t="s">
        <v>86</v>
      </c>
      <c r="C95" s="219">
        <v>500</v>
      </c>
      <c r="D95" s="215">
        <f t="shared" ref="D95:D107" si="21">E95-C95</f>
        <v>0</v>
      </c>
      <c r="E95" s="220">
        <v>500</v>
      </c>
    </row>
    <row r="96" spans="1:5" x14ac:dyDescent="0.25">
      <c r="A96" s="181">
        <v>3232</v>
      </c>
      <c r="B96" s="182" t="s">
        <v>87</v>
      </c>
      <c r="C96" s="219">
        <v>1500</v>
      </c>
      <c r="D96" s="215">
        <f t="shared" si="21"/>
        <v>0</v>
      </c>
      <c r="E96" s="220">
        <v>1500</v>
      </c>
    </row>
    <row r="97" spans="1:5" x14ac:dyDescent="0.25">
      <c r="A97" s="181">
        <v>3233</v>
      </c>
      <c r="B97" s="182" t="s">
        <v>88</v>
      </c>
      <c r="C97" s="219">
        <v>0</v>
      </c>
      <c r="D97" s="215">
        <f t="shared" si="21"/>
        <v>0</v>
      </c>
      <c r="E97" s="220"/>
    </row>
    <row r="98" spans="1:5" x14ac:dyDescent="0.25">
      <c r="A98" s="181">
        <v>3234</v>
      </c>
      <c r="B98" s="182" t="s">
        <v>89</v>
      </c>
      <c r="C98" s="219">
        <v>0</v>
      </c>
      <c r="D98" s="215">
        <f t="shared" si="21"/>
        <v>0</v>
      </c>
      <c r="E98" s="220">
        <v>0</v>
      </c>
    </row>
    <row r="99" spans="1:5" x14ac:dyDescent="0.25">
      <c r="A99" s="181">
        <v>3236</v>
      </c>
      <c r="B99" s="182" t="s">
        <v>91</v>
      </c>
      <c r="C99" s="219">
        <v>100</v>
      </c>
      <c r="D99" s="215">
        <f t="shared" si="21"/>
        <v>0</v>
      </c>
      <c r="E99" s="220">
        <v>100</v>
      </c>
    </row>
    <row r="100" spans="1:5" x14ac:dyDescent="0.25">
      <c r="A100" s="181">
        <v>3237</v>
      </c>
      <c r="B100" s="182" t="s">
        <v>92</v>
      </c>
      <c r="C100" s="219">
        <v>1000</v>
      </c>
      <c r="D100" s="215">
        <f t="shared" si="21"/>
        <v>0</v>
      </c>
      <c r="E100" s="220">
        <v>1000</v>
      </c>
    </row>
    <row r="101" spans="1:5" x14ac:dyDescent="0.25">
      <c r="A101" s="181">
        <v>3239</v>
      </c>
      <c r="B101" s="182" t="s">
        <v>94</v>
      </c>
      <c r="C101" s="219">
        <v>2000</v>
      </c>
      <c r="D101" s="215">
        <f t="shared" si="21"/>
        <v>0</v>
      </c>
      <c r="E101" s="220">
        <v>2000</v>
      </c>
    </row>
    <row r="102" spans="1:5" x14ac:dyDescent="0.25">
      <c r="A102" s="183">
        <v>329</v>
      </c>
      <c r="B102" s="184" t="s">
        <v>101</v>
      </c>
      <c r="C102" s="229">
        <f>SUM(C103:C106)</f>
        <v>6000</v>
      </c>
      <c r="D102" s="215">
        <f t="shared" si="21"/>
        <v>0</v>
      </c>
      <c r="E102" s="230">
        <f>SUM(E103:E106)</f>
        <v>6000</v>
      </c>
    </row>
    <row r="103" spans="1:5" x14ac:dyDescent="0.25">
      <c r="A103" s="181">
        <v>3291</v>
      </c>
      <c r="B103" s="198" t="s">
        <v>96</v>
      </c>
      <c r="C103" s="219">
        <v>5000</v>
      </c>
      <c r="D103" s="215">
        <f t="shared" si="21"/>
        <v>0</v>
      </c>
      <c r="E103" s="220">
        <v>5000</v>
      </c>
    </row>
    <row r="104" spans="1:5" x14ac:dyDescent="0.25">
      <c r="A104" s="181">
        <v>3292</v>
      </c>
      <c r="B104" s="182" t="s">
        <v>97</v>
      </c>
      <c r="C104" s="219">
        <v>0</v>
      </c>
      <c r="D104" s="215">
        <f t="shared" si="21"/>
        <v>0</v>
      </c>
      <c r="E104" s="220">
        <v>0</v>
      </c>
    </row>
    <row r="105" spans="1:5" x14ac:dyDescent="0.25">
      <c r="A105" s="181">
        <v>3293</v>
      </c>
      <c r="B105" s="182" t="s">
        <v>98</v>
      </c>
      <c r="C105" s="219">
        <v>600</v>
      </c>
      <c r="D105" s="215">
        <f t="shared" si="21"/>
        <v>0</v>
      </c>
      <c r="E105" s="220">
        <v>600</v>
      </c>
    </row>
    <row r="106" spans="1:5" x14ac:dyDescent="0.25">
      <c r="A106" s="181">
        <v>3299</v>
      </c>
      <c r="B106" s="182" t="s">
        <v>101</v>
      </c>
      <c r="C106" s="219">
        <v>400</v>
      </c>
      <c r="D106" s="215">
        <f t="shared" si="21"/>
        <v>0</v>
      </c>
      <c r="E106" s="220">
        <v>400</v>
      </c>
    </row>
    <row r="107" spans="1:5" x14ac:dyDescent="0.25">
      <c r="A107" s="183">
        <v>34</v>
      </c>
      <c r="B107" s="184" t="s">
        <v>102</v>
      </c>
      <c r="C107" s="229">
        <f>C108</f>
        <v>2000</v>
      </c>
      <c r="D107" s="215">
        <f t="shared" si="21"/>
        <v>0</v>
      </c>
      <c r="E107" s="230">
        <f>SUM(E108)</f>
        <v>2000</v>
      </c>
    </row>
    <row r="108" spans="1:5" x14ac:dyDescent="0.25">
      <c r="A108" s="183">
        <v>343</v>
      </c>
      <c r="B108" s="184" t="s">
        <v>104</v>
      </c>
      <c r="C108" s="229">
        <f>C109</f>
        <v>2000</v>
      </c>
      <c r="D108" s="215">
        <f>E108-C108</f>
        <v>0</v>
      </c>
      <c r="E108" s="230">
        <f>SUM(E109)</f>
        <v>2000</v>
      </c>
    </row>
    <row r="109" spans="1:5" x14ac:dyDescent="0.25">
      <c r="A109" s="181">
        <v>3431</v>
      </c>
      <c r="B109" s="182" t="s">
        <v>105</v>
      </c>
      <c r="C109" s="219">
        <v>2000</v>
      </c>
      <c r="D109" s="215">
        <f t="shared" ref="D109:D126" si="22">E109-C109</f>
        <v>0</v>
      </c>
      <c r="E109" s="220">
        <v>2000</v>
      </c>
    </row>
    <row r="110" spans="1:5" x14ac:dyDescent="0.25">
      <c r="A110" s="183">
        <v>42</v>
      </c>
      <c r="B110" s="184" t="s">
        <v>106</v>
      </c>
      <c r="C110" s="229">
        <f>C111+C118</f>
        <v>7800</v>
      </c>
      <c r="D110" s="215">
        <f t="shared" si="22"/>
        <v>5000</v>
      </c>
      <c r="E110" s="230">
        <f>SUM(E111)</f>
        <v>12800</v>
      </c>
    </row>
    <row r="111" spans="1:5" x14ac:dyDescent="0.25">
      <c r="A111" s="183">
        <v>422</v>
      </c>
      <c r="B111" s="184" t="s">
        <v>107</v>
      </c>
      <c r="C111" s="229">
        <f>SUM(C112:C117)</f>
        <v>7800</v>
      </c>
      <c r="D111" s="215">
        <f t="shared" si="22"/>
        <v>5000</v>
      </c>
      <c r="E111" s="230">
        <f>SUM(E112:E117)</f>
        <v>12800</v>
      </c>
    </row>
    <row r="112" spans="1:5" x14ac:dyDescent="0.25">
      <c r="A112" s="181">
        <v>4221</v>
      </c>
      <c r="B112" s="182" t="s">
        <v>108</v>
      </c>
      <c r="C112" s="219">
        <v>2000</v>
      </c>
      <c r="D112" s="215">
        <f t="shared" si="22"/>
        <v>0</v>
      </c>
      <c r="E112" s="220">
        <v>2000</v>
      </c>
    </row>
    <row r="113" spans="1:5" x14ac:dyDescent="0.25">
      <c r="A113" s="181">
        <v>4222</v>
      </c>
      <c r="B113" s="182" t="s">
        <v>109</v>
      </c>
      <c r="C113" s="219">
        <v>2000</v>
      </c>
      <c r="D113" s="215">
        <f t="shared" si="22"/>
        <v>0</v>
      </c>
      <c r="E113" s="220">
        <v>2000</v>
      </c>
    </row>
    <row r="114" spans="1:5" x14ac:dyDescent="0.25">
      <c r="A114" s="181">
        <v>4223</v>
      </c>
      <c r="B114" s="182" t="s">
        <v>110</v>
      </c>
      <c r="C114" s="219">
        <v>2000</v>
      </c>
      <c r="D114" s="215">
        <f t="shared" si="22"/>
        <v>0</v>
      </c>
      <c r="E114" s="220">
        <v>2000</v>
      </c>
    </row>
    <row r="115" spans="1:5" x14ac:dyDescent="0.25">
      <c r="A115" s="181">
        <v>4225</v>
      </c>
      <c r="B115" s="182" t="s">
        <v>112</v>
      </c>
      <c r="C115" s="219">
        <v>1800</v>
      </c>
      <c r="D115" s="215">
        <f t="shared" si="22"/>
        <v>0</v>
      </c>
      <c r="E115" s="220">
        <v>1800</v>
      </c>
    </row>
    <row r="116" spans="1:5" x14ac:dyDescent="0.25">
      <c r="A116" s="181">
        <v>4226</v>
      </c>
      <c r="B116" s="182" t="s">
        <v>125</v>
      </c>
      <c r="C116" s="219">
        <v>0</v>
      </c>
      <c r="D116" s="215">
        <f t="shared" si="22"/>
        <v>0</v>
      </c>
      <c r="E116" s="220">
        <v>0</v>
      </c>
    </row>
    <row r="117" spans="1:5" x14ac:dyDescent="0.25">
      <c r="A117" s="181">
        <v>4227</v>
      </c>
      <c r="B117" s="182" t="s">
        <v>113</v>
      </c>
      <c r="C117" s="219">
        <v>0</v>
      </c>
      <c r="D117" s="215">
        <f t="shared" si="22"/>
        <v>5000</v>
      </c>
      <c r="E117" s="220">
        <v>5000</v>
      </c>
    </row>
    <row r="118" spans="1:5" x14ac:dyDescent="0.25">
      <c r="A118" s="183">
        <v>425</v>
      </c>
      <c r="B118" s="184" t="s">
        <v>167</v>
      </c>
      <c r="C118" s="229">
        <f>C119</f>
        <v>0</v>
      </c>
      <c r="D118" s="215">
        <f t="shared" si="22"/>
        <v>0</v>
      </c>
      <c r="E118" s="230">
        <f t="shared" ref="D118:E118" si="23">E119</f>
        <v>0</v>
      </c>
    </row>
    <row r="119" spans="1:5" x14ac:dyDescent="0.25">
      <c r="A119" s="181">
        <v>4252</v>
      </c>
      <c r="B119" s="182" t="s">
        <v>126</v>
      </c>
      <c r="C119" s="219">
        <v>0</v>
      </c>
      <c r="D119" s="215">
        <f t="shared" si="22"/>
        <v>0</v>
      </c>
      <c r="E119" s="220">
        <v>0</v>
      </c>
    </row>
    <row r="120" spans="1:5" x14ac:dyDescent="0.25">
      <c r="A120" s="183">
        <v>45</v>
      </c>
      <c r="B120" s="184" t="s">
        <v>164</v>
      </c>
      <c r="C120" s="229">
        <f>C121+C123</f>
        <v>2000</v>
      </c>
      <c r="D120" s="215">
        <f t="shared" si="22"/>
        <v>0</v>
      </c>
      <c r="E120" s="230">
        <f t="shared" ref="D120:E120" si="24">E121+E123</f>
        <v>2000</v>
      </c>
    </row>
    <row r="121" spans="1:5" x14ac:dyDescent="0.25">
      <c r="A121" s="183">
        <v>451</v>
      </c>
      <c r="B121" s="184" t="s">
        <v>121</v>
      </c>
      <c r="C121" s="229">
        <f>C122</f>
        <v>2000</v>
      </c>
      <c r="D121" s="215">
        <f t="shared" si="22"/>
        <v>0</v>
      </c>
      <c r="E121" s="230">
        <f t="shared" ref="D121:E121" si="25">E122</f>
        <v>2000</v>
      </c>
    </row>
    <row r="122" spans="1:5" x14ac:dyDescent="0.25">
      <c r="A122" s="181">
        <v>4511</v>
      </c>
      <c r="B122" s="182" t="s">
        <v>121</v>
      </c>
      <c r="C122" s="219">
        <v>2000</v>
      </c>
      <c r="D122" s="215">
        <f t="shared" si="22"/>
        <v>0</v>
      </c>
      <c r="E122" s="220">
        <v>2000</v>
      </c>
    </row>
    <row r="123" spans="1:5" x14ac:dyDescent="0.25">
      <c r="A123" s="183">
        <v>452</v>
      </c>
      <c r="B123" s="184" t="s">
        <v>127</v>
      </c>
      <c r="C123" s="229">
        <f>C124</f>
        <v>0</v>
      </c>
      <c r="D123" s="215">
        <f t="shared" si="22"/>
        <v>0</v>
      </c>
      <c r="E123" s="230">
        <f t="shared" ref="D123:E123" si="26">E124</f>
        <v>0</v>
      </c>
    </row>
    <row r="124" spans="1:5" ht="15.75" thickBot="1" x14ac:dyDescent="0.3">
      <c r="A124" s="188">
        <v>4521</v>
      </c>
      <c r="B124" s="189" t="s">
        <v>127</v>
      </c>
      <c r="C124" s="219">
        <v>0</v>
      </c>
      <c r="D124" s="215">
        <f t="shared" si="22"/>
        <v>0</v>
      </c>
      <c r="E124" s="220">
        <v>0</v>
      </c>
    </row>
    <row r="125" spans="1:5" x14ac:dyDescent="0.25">
      <c r="A125" s="190">
        <v>43</v>
      </c>
      <c r="B125" s="191" t="s">
        <v>157</v>
      </c>
      <c r="C125" s="233">
        <f>C126</f>
        <v>0</v>
      </c>
      <c r="D125" s="215">
        <f t="shared" si="22"/>
        <v>0</v>
      </c>
      <c r="E125" s="234">
        <f t="shared" ref="D125:E125" si="27">E126</f>
        <v>0</v>
      </c>
    </row>
    <row r="126" spans="1:5" x14ac:dyDescent="0.25">
      <c r="A126" s="183">
        <v>32</v>
      </c>
      <c r="B126" s="184" t="s">
        <v>9</v>
      </c>
      <c r="C126" s="229">
        <f>C127+C132</f>
        <v>0</v>
      </c>
      <c r="D126" s="215">
        <f t="shared" si="22"/>
        <v>0</v>
      </c>
      <c r="E126" s="230">
        <f t="shared" ref="D126:E126" si="28">E127+E132</f>
        <v>0</v>
      </c>
    </row>
    <row r="127" spans="1:5" x14ac:dyDescent="0.25">
      <c r="A127" s="183">
        <v>322</v>
      </c>
      <c r="B127" s="184" t="s">
        <v>78</v>
      </c>
      <c r="C127" s="229">
        <f>SUM(C128:C131)</f>
        <v>0</v>
      </c>
      <c r="D127" s="215">
        <f>E127-C127</f>
        <v>0</v>
      </c>
      <c r="E127" s="230">
        <f t="shared" ref="D127:E127" si="29">SUM(E128:E131)</f>
        <v>0</v>
      </c>
    </row>
    <row r="128" spans="1:5" x14ac:dyDescent="0.25">
      <c r="A128" s="181">
        <v>3221</v>
      </c>
      <c r="B128" s="182" t="s">
        <v>79</v>
      </c>
      <c r="C128" s="219"/>
      <c r="D128" s="215">
        <f t="shared" ref="D128:D161" si="30">E128-C128</f>
        <v>0</v>
      </c>
      <c r="E128" s="220"/>
    </row>
    <row r="129" spans="1:5" x14ac:dyDescent="0.25">
      <c r="A129" s="181">
        <v>3222</v>
      </c>
      <c r="B129" s="182" t="s">
        <v>80</v>
      </c>
      <c r="C129" s="219"/>
      <c r="D129" s="215">
        <f t="shared" si="30"/>
        <v>0</v>
      </c>
      <c r="E129" s="220"/>
    </row>
    <row r="130" spans="1:5" x14ac:dyDescent="0.25">
      <c r="A130" s="181">
        <v>3223</v>
      </c>
      <c r="B130" s="182" t="s">
        <v>81</v>
      </c>
      <c r="C130" s="219"/>
      <c r="D130" s="215">
        <f t="shared" si="30"/>
        <v>0</v>
      </c>
      <c r="E130" s="220"/>
    </row>
    <row r="131" spans="1:5" x14ac:dyDescent="0.25">
      <c r="A131" s="181">
        <v>3224</v>
      </c>
      <c r="B131" s="182" t="s">
        <v>82</v>
      </c>
      <c r="C131" s="219"/>
      <c r="D131" s="215">
        <f t="shared" si="30"/>
        <v>0</v>
      </c>
      <c r="E131" s="220"/>
    </row>
    <row r="132" spans="1:5" x14ac:dyDescent="0.25">
      <c r="A132" s="183">
        <v>323</v>
      </c>
      <c r="B132" s="184" t="s">
        <v>85</v>
      </c>
      <c r="C132" s="229">
        <f>SUM(C133:C135)</f>
        <v>0</v>
      </c>
      <c r="D132" s="215">
        <f t="shared" si="30"/>
        <v>0</v>
      </c>
      <c r="E132" s="230">
        <f t="shared" ref="D132:E132" si="31">SUM(E133:E135)</f>
        <v>0</v>
      </c>
    </row>
    <row r="133" spans="1:5" x14ac:dyDescent="0.25">
      <c r="A133" s="181">
        <v>3232</v>
      </c>
      <c r="B133" s="182" t="s">
        <v>87</v>
      </c>
      <c r="C133" s="219"/>
      <c r="D133" s="215">
        <f t="shared" si="30"/>
        <v>0</v>
      </c>
      <c r="E133" s="220"/>
    </row>
    <row r="134" spans="1:5" x14ac:dyDescent="0.25">
      <c r="A134" s="181">
        <v>3237</v>
      </c>
      <c r="B134" s="182" t="s">
        <v>92</v>
      </c>
      <c r="C134" s="219"/>
      <c r="D134" s="215">
        <f t="shared" si="30"/>
        <v>0</v>
      </c>
      <c r="E134" s="220"/>
    </row>
    <row r="135" spans="1:5" ht="15.75" thickBot="1" x14ac:dyDescent="0.3">
      <c r="A135" s="188">
        <v>3239</v>
      </c>
      <c r="B135" s="189" t="s">
        <v>94</v>
      </c>
      <c r="C135" s="219"/>
      <c r="D135" s="215">
        <f t="shared" si="30"/>
        <v>0</v>
      </c>
      <c r="E135" s="220"/>
    </row>
    <row r="136" spans="1:5" x14ac:dyDescent="0.25">
      <c r="A136" s="190">
        <v>52</v>
      </c>
      <c r="B136" s="191" t="s">
        <v>159</v>
      </c>
      <c r="C136" s="233">
        <f>C137+C149+C155</f>
        <v>0</v>
      </c>
      <c r="D136" s="215">
        <f t="shared" si="30"/>
        <v>0</v>
      </c>
      <c r="E136" s="234">
        <f t="shared" ref="D136:E136" si="32">E137+E149+E155</f>
        <v>0</v>
      </c>
    </row>
    <row r="137" spans="1:5" x14ac:dyDescent="0.25">
      <c r="A137" s="183">
        <v>32</v>
      </c>
      <c r="B137" s="184" t="s">
        <v>9</v>
      </c>
      <c r="C137" s="229">
        <f>C138+C143+C146</f>
        <v>0</v>
      </c>
      <c r="D137" s="215">
        <f t="shared" si="30"/>
        <v>0</v>
      </c>
      <c r="E137" s="230">
        <f t="shared" ref="D137:E137" si="33">E138+E143+E146</f>
        <v>0</v>
      </c>
    </row>
    <row r="138" spans="1:5" x14ac:dyDescent="0.25">
      <c r="A138" s="183">
        <v>322</v>
      </c>
      <c r="B138" s="184" t="s">
        <v>78</v>
      </c>
      <c r="C138" s="229">
        <f>SUM(C139:C142)</f>
        <v>0</v>
      </c>
      <c r="D138" s="215">
        <f t="shared" si="30"/>
        <v>0</v>
      </c>
      <c r="E138" s="230">
        <f t="shared" ref="D138:E138" si="34">SUM(E139:E142)</f>
        <v>0</v>
      </c>
    </row>
    <row r="139" spans="1:5" x14ac:dyDescent="0.25">
      <c r="A139" s="181">
        <v>3221</v>
      </c>
      <c r="B139" s="182" t="s">
        <v>79</v>
      </c>
      <c r="C139" s="219"/>
      <c r="D139" s="215">
        <f t="shared" si="30"/>
        <v>0</v>
      </c>
      <c r="E139" s="220"/>
    </row>
    <row r="140" spans="1:5" x14ac:dyDescent="0.25">
      <c r="A140" s="181">
        <v>3222</v>
      </c>
      <c r="B140" s="182" t="s">
        <v>80</v>
      </c>
      <c r="C140" s="219"/>
      <c r="D140" s="215">
        <f t="shared" si="30"/>
        <v>0</v>
      </c>
      <c r="E140" s="220"/>
    </row>
    <row r="141" spans="1:5" x14ac:dyDescent="0.25">
      <c r="A141" s="181">
        <v>3223</v>
      </c>
      <c r="B141" s="182" t="s">
        <v>81</v>
      </c>
      <c r="C141" s="219"/>
      <c r="D141" s="215">
        <f t="shared" si="30"/>
        <v>0</v>
      </c>
      <c r="E141" s="220"/>
    </row>
    <row r="142" spans="1:5" x14ac:dyDescent="0.25">
      <c r="A142" s="181">
        <v>3224</v>
      </c>
      <c r="B142" s="182" t="s">
        <v>82</v>
      </c>
      <c r="C142" s="219"/>
      <c r="D142" s="215">
        <f t="shared" si="30"/>
        <v>0</v>
      </c>
      <c r="E142" s="220"/>
    </row>
    <row r="143" spans="1:5" x14ac:dyDescent="0.25">
      <c r="A143" s="183">
        <v>323</v>
      </c>
      <c r="B143" s="184" t="s">
        <v>85</v>
      </c>
      <c r="C143" s="229">
        <f>SUM(C144:C145)</f>
        <v>0</v>
      </c>
      <c r="D143" s="215">
        <f t="shared" si="30"/>
        <v>0</v>
      </c>
      <c r="E143" s="230">
        <f t="shared" ref="D143:E143" si="35">SUM(E144:E145)</f>
        <v>0</v>
      </c>
    </row>
    <row r="144" spans="1:5" x14ac:dyDescent="0.25">
      <c r="A144" s="181">
        <v>3232</v>
      </c>
      <c r="B144" s="182" t="s">
        <v>87</v>
      </c>
      <c r="C144" s="219"/>
      <c r="D144" s="215">
        <f t="shared" si="30"/>
        <v>0</v>
      </c>
      <c r="E144" s="220"/>
    </row>
    <row r="145" spans="1:5" x14ac:dyDescent="0.25">
      <c r="A145" s="181">
        <v>3239</v>
      </c>
      <c r="B145" s="182" t="s">
        <v>94</v>
      </c>
      <c r="C145" s="219"/>
      <c r="D145" s="215">
        <f t="shared" si="30"/>
        <v>0</v>
      </c>
      <c r="E145" s="220"/>
    </row>
    <row r="146" spans="1:5" x14ac:dyDescent="0.25">
      <c r="A146" s="183">
        <v>329</v>
      </c>
      <c r="B146" s="184" t="s">
        <v>101</v>
      </c>
      <c r="C146" s="229">
        <f>SUM(C147:C148)</f>
        <v>0</v>
      </c>
      <c r="D146" s="215">
        <f t="shared" si="30"/>
        <v>0</v>
      </c>
      <c r="E146" s="230">
        <f t="shared" ref="D146:E146" si="36">SUM(E147:E148)</f>
        <v>0</v>
      </c>
    </row>
    <row r="147" spans="1:5" x14ac:dyDescent="0.25">
      <c r="A147" s="181">
        <v>3291</v>
      </c>
      <c r="B147" s="198" t="s">
        <v>96</v>
      </c>
      <c r="C147" s="219"/>
      <c r="D147" s="215">
        <f t="shared" si="30"/>
        <v>0</v>
      </c>
      <c r="E147" s="220"/>
    </row>
    <row r="148" spans="1:5" x14ac:dyDescent="0.25">
      <c r="A148" s="181">
        <v>3292</v>
      </c>
      <c r="B148" s="182" t="s">
        <v>97</v>
      </c>
      <c r="C148" s="219"/>
      <c r="D148" s="215">
        <f t="shared" si="30"/>
        <v>0</v>
      </c>
      <c r="E148" s="220"/>
    </row>
    <row r="149" spans="1:5" x14ac:dyDescent="0.25">
      <c r="A149" s="183">
        <v>42</v>
      </c>
      <c r="B149" s="184" t="s">
        <v>106</v>
      </c>
      <c r="C149" s="229">
        <f>C150+C153</f>
        <v>0</v>
      </c>
      <c r="D149" s="215">
        <f t="shared" si="30"/>
        <v>0</v>
      </c>
      <c r="E149" s="230">
        <f t="shared" ref="D149:E149" si="37">E150+E153</f>
        <v>0</v>
      </c>
    </row>
    <row r="150" spans="1:5" x14ac:dyDescent="0.25">
      <c r="A150" s="183">
        <v>422</v>
      </c>
      <c r="B150" s="184" t="s">
        <v>107</v>
      </c>
      <c r="C150" s="229">
        <f>SUM(C151:C152)</f>
        <v>0</v>
      </c>
      <c r="D150" s="215">
        <f t="shared" si="30"/>
        <v>0</v>
      </c>
      <c r="E150" s="230">
        <f t="shared" ref="D150:E150" si="38">SUM(E151:E152)</f>
        <v>0</v>
      </c>
    </row>
    <row r="151" spans="1:5" x14ac:dyDescent="0.25">
      <c r="A151" s="181">
        <v>4225</v>
      </c>
      <c r="B151" s="182" t="s">
        <v>112</v>
      </c>
      <c r="C151" s="219"/>
      <c r="D151" s="215">
        <f t="shared" si="30"/>
        <v>0</v>
      </c>
      <c r="E151" s="220"/>
    </row>
    <row r="152" spans="1:5" x14ac:dyDescent="0.25">
      <c r="A152" s="181">
        <v>4227</v>
      </c>
      <c r="B152" s="182" t="s">
        <v>113</v>
      </c>
      <c r="C152" s="219"/>
      <c r="D152" s="215">
        <f t="shared" si="30"/>
        <v>0</v>
      </c>
      <c r="E152" s="220"/>
    </row>
    <row r="153" spans="1:5" x14ac:dyDescent="0.25">
      <c r="A153" s="183">
        <v>425</v>
      </c>
      <c r="B153" s="184" t="s">
        <v>167</v>
      </c>
      <c r="C153" s="229">
        <f>C154</f>
        <v>0</v>
      </c>
      <c r="D153" s="215">
        <f t="shared" si="30"/>
        <v>0</v>
      </c>
      <c r="E153" s="230">
        <f t="shared" ref="D153:E153" si="39">E154</f>
        <v>0</v>
      </c>
    </row>
    <row r="154" spans="1:5" x14ac:dyDescent="0.25">
      <c r="A154" s="181">
        <v>4252</v>
      </c>
      <c r="B154" s="182" t="s">
        <v>126</v>
      </c>
      <c r="C154" s="219"/>
      <c r="D154" s="215">
        <f t="shared" si="30"/>
        <v>0</v>
      </c>
      <c r="E154" s="220"/>
    </row>
    <row r="155" spans="1:5" x14ac:dyDescent="0.25">
      <c r="A155" s="183">
        <v>45</v>
      </c>
      <c r="B155" s="184" t="s">
        <v>164</v>
      </c>
      <c r="C155" s="229">
        <f>C156</f>
        <v>0</v>
      </c>
      <c r="D155" s="215">
        <f t="shared" si="30"/>
        <v>0</v>
      </c>
      <c r="E155" s="230">
        <f t="shared" ref="D155:E156" si="40">E156</f>
        <v>0</v>
      </c>
    </row>
    <row r="156" spans="1:5" x14ac:dyDescent="0.25">
      <c r="A156" s="183">
        <v>454</v>
      </c>
      <c r="B156" s="184" t="s">
        <v>128</v>
      </c>
      <c r="C156" s="229">
        <f>C157</f>
        <v>0</v>
      </c>
      <c r="D156" s="215">
        <f t="shared" si="30"/>
        <v>0</v>
      </c>
      <c r="E156" s="230">
        <f t="shared" si="40"/>
        <v>0</v>
      </c>
    </row>
    <row r="157" spans="1:5" ht="15.75" thickBot="1" x14ac:dyDescent="0.3">
      <c r="A157" s="188">
        <v>4541</v>
      </c>
      <c r="B157" s="189" t="s">
        <v>128</v>
      </c>
      <c r="C157" s="219"/>
      <c r="D157" s="215">
        <f t="shared" si="30"/>
        <v>0</v>
      </c>
      <c r="E157" s="220"/>
    </row>
    <row r="158" spans="1:5" x14ac:dyDescent="0.25">
      <c r="A158" s="190">
        <v>61</v>
      </c>
      <c r="B158" s="191" t="s">
        <v>161</v>
      </c>
      <c r="C158" s="233">
        <f>C159</f>
        <v>0</v>
      </c>
      <c r="D158" s="215">
        <f t="shared" si="30"/>
        <v>0</v>
      </c>
      <c r="E158" s="234">
        <f t="shared" ref="D158:E160" si="41">E159</f>
        <v>0</v>
      </c>
    </row>
    <row r="159" spans="1:5" x14ac:dyDescent="0.25">
      <c r="A159" s="183">
        <v>32</v>
      </c>
      <c r="B159" s="184" t="s">
        <v>9</v>
      </c>
      <c r="C159" s="229">
        <f>C160</f>
        <v>0</v>
      </c>
      <c r="D159" s="215">
        <f t="shared" si="30"/>
        <v>0</v>
      </c>
      <c r="E159" s="230">
        <f t="shared" si="41"/>
        <v>0</v>
      </c>
    </row>
    <row r="160" spans="1:5" x14ac:dyDescent="0.25">
      <c r="A160" s="183">
        <v>329</v>
      </c>
      <c r="B160" s="184" t="s">
        <v>101</v>
      </c>
      <c r="C160" s="229">
        <f>C161</f>
        <v>0</v>
      </c>
      <c r="D160" s="215">
        <f t="shared" si="30"/>
        <v>0</v>
      </c>
      <c r="E160" s="230">
        <f t="shared" si="41"/>
        <v>0</v>
      </c>
    </row>
    <row r="161" spans="1:5" x14ac:dyDescent="0.25">
      <c r="A161" s="181">
        <v>3299</v>
      </c>
      <c r="B161" s="182" t="s">
        <v>101</v>
      </c>
      <c r="C161" s="219"/>
      <c r="D161" s="215">
        <f t="shared" si="30"/>
        <v>0</v>
      </c>
      <c r="E161" s="220"/>
    </row>
    <row r="162" spans="1:5" x14ac:dyDescent="0.25">
      <c r="A162" s="199"/>
      <c r="B162" s="105" t="s">
        <v>168</v>
      </c>
      <c r="C162" s="235">
        <f>C18+C28+C57</f>
        <v>4082096</v>
      </c>
      <c r="D162" s="236">
        <f>D18+D28+D57</f>
        <v>90000</v>
      </c>
      <c r="E162" s="237">
        <f>E18+E28+E57</f>
        <v>4172096</v>
      </c>
    </row>
    <row r="163" spans="1:5" x14ac:dyDescent="0.25">
      <c r="A163" s="199"/>
      <c r="B163" s="106" t="s">
        <v>169</v>
      </c>
      <c r="C163" s="238">
        <f>C62+C71</f>
        <v>100000</v>
      </c>
      <c r="D163" s="200">
        <f>D62+D71</f>
        <v>-22000</v>
      </c>
      <c r="E163" s="239">
        <f>E62+E71</f>
        <v>78000</v>
      </c>
    </row>
    <row r="164" spans="1:5" ht="15.75" thickBot="1" x14ac:dyDescent="0.3">
      <c r="A164" s="201"/>
      <c r="B164" s="202" t="s">
        <v>129</v>
      </c>
      <c r="C164" s="240">
        <f>C162+C163</f>
        <v>4182096</v>
      </c>
      <c r="D164" s="203">
        <f>D162+D163</f>
        <v>68000</v>
      </c>
      <c r="E164" s="241">
        <f>E162+E163</f>
        <v>4250096</v>
      </c>
    </row>
  </sheetData>
  <sheetProtection selectLockedCells="1"/>
  <mergeCells count="1">
    <mergeCell ref="C4:E4"/>
  </mergeCells>
  <pageMargins left="0.70866141732283472" right="0.70866141732283472" top="0.27559055118110237" bottom="0.74803149606299213" header="0.31496062992125984" footer="0.31496062992125984"/>
  <pageSetup paperSize="9" scale="88" fitToHeight="0" orientation="portrait" r:id="rId1"/>
  <rowBreaks count="2" manualBreakCount="2">
    <brk id="59" max="16383" man="1"/>
    <brk id="115" max="5" man="1"/>
  </rowBreaks>
  <colBreaks count="1" manualBreakCount="1">
    <brk id="5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39"/>
  <sheetViews>
    <sheetView zoomScaleNormal="100" workbookViewId="0">
      <selection activeCell="D14" sqref="D14"/>
    </sheetView>
  </sheetViews>
  <sheetFormatPr defaultRowHeight="15" x14ac:dyDescent="0.25"/>
  <cols>
    <col min="2" max="2" width="37.7109375" customWidth="1"/>
    <col min="3" max="5" width="20.7109375" customWidth="1"/>
  </cols>
  <sheetData>
    <row r="1" spans="1:5" ht="12" customHeight="1" x14ac:dyDescent="0.25">
      <c r="A1" s="412" t="s">
        <v>177</v>
      </c>
      <c r="B1" s="413"/>
      <c r="C1" s="431" t="s">
        <v>179</v>
      </c>
      <c r="D1" s="432"/>
      <c r="E1" s="144"/>
    </row>
    <row r="2" spans="1:5" ht="15.75" customHeight="1" x14ac:dyDescent="0.25">
      <c r="B2" s="424" t="s">
        <v>171</v>
      </c>
      <c r="C2" s="424"/>
      <c r="D2" s="424"/>
      <c r="E2" s="424"/>
    </row>
    <row r="3" spans="1:5" ht="4.1500000000000004" customHeight="1" x14ac:dyDescent="0.25">
      <c r="B3" s="3"/>
      <c r="C3" s="3"/>
      <c r="D3" s="3"/>
      <c r="E3" s="3"/>
    </row>
    <row r="4" spans="1:5" ht="33.75" customHeight="1" x14ac:dyDescent="0.25">
      <c r="B4" s="28" t="s">
        <v>7</v>
      </c>
      <c r="C4" s="28" t="s">
        <v>184</v>
      </c>
      <c r="D4" s="28" t="s">
        <v>181</v>
      </c>
      <c r="E4" s="28" t="s">
        <v>187</v>
      </c>
    </row>
    <row r="5" spans="1:5" x14ac:dyDescent="0.25">
      <c r="B5" s="28">
        <v>1</v>
      </c>
      <c r="C5" s="30">
        <v>2</v>
      </c>
      <c r="D5" s="30">
        <v>3</v>
      </c>
      <c r="E5" s="30">
        <v>4</v>
      </c>
    </row>
    <row r="6" spans="1:5" x14ac:dyDescent="0.25">
      <c r="B6" s="10" t="s">
        <v>32</v>
      </c>
      <c r="C6" s="149">
        <f>C7+C10+C12+C15+C19</f>
        <v>4213046</v>
      </c>
      <c r="D6" s="149">
        <f t="shared" ref="D6:E6" si="0">D7+D10+D12+D15+D19</f>
        <v>98025</v>
      </c>
      <c r="E6" s="149">
        <f t="shared" si="0"/>
        <v>4311071</v>
      </c>
    </row>
    <row r="7" spans="1:5" x14ac:dyDescent="0.25">
      <c r="B7" s="10" t="s">
        <v>13</v>
      </c>
      <c r="C7" s="149">
        <f>C8+C9</f>
        <v>4182096</v>
      </c>
      <c r="D7" s="149">
        <f t="shared" ref="D7:E7" si="1">D8+D9</f>
        <v>68000</v>
      </c>
      <c r="E7" s="149">
        <f t="shared" si="1"/>
        <v>4250096</v>
      </c>
    </row>
    <row r="8" spans="1:5" x14ac:dyDescent="0.25">
      <c r="B8" s="42" t="s">
        <v>14</v>
      </c>
      <c r="C8" s="129">
        <v>4182096</v>
      </c>
      <c r="D8" s="129">
        <f>E8-C8</f>
        <v>68000</v>
      </c>
      <c r="E8" s="129">
        <v>4250096</v>
      </c>
    </row>
    <row r="9" spans="1:5" x14ac:dyDescent="0.25">
      <c r="B9" s="17" t="s">
        <v>15</v>
      </c>
      <c r="C9" s="129"/>
      <c r="D9" s="129">
        <f t="shared" ref="D9:D11" si="2">E9-C9</f>
        <v>0</v>
      </c>
      <c r="E9" s="129"/>
    </row>
    <row r="10" spans="1:5" x14ac:dyDescent="0.25">
      <c r="B10" s="10" t="s">
        <v>16</v>
      </c>
      <c r="C10" s="64">
        <f>C11</f>
        <v>30950</v>
      </c>
      <c r="D10" s="129">
        <f t="shared" si="2"/>
        <v>30025</v>
      </c>
      <c r="E10" s="64">
        <f t="shared" ref="E10" si="3">E11</f>
        <v>60975</v>
      </c>
    </row>
    <row r="11" spans="1:5" x14ac:dyDescent="0.25">
      <c r="B11" s="43" t="s">
        <v>17</v>
      </c>
      <c r="C11" s="129">
        <v>30950</v>
      </c>
      <c r="D11" s="129">
        <f t="shared" si="2"/>
        <v>30025</v>
      </c>
      <c r="E11" s="129">
        <v>60975</v>
      </c>
    </row>
    <row r="12" spans="1:5" x14ac:dyDescent="0.25">
      <c r="B12" s="10" t="s">
        <v>44</v>
      </c>
      <c r="C12" s="64">
        <f>C13+C14</f>
        <v>0</v>
      </c>
      <c r="D12" s="64">
        <f t="shared" ref="D12:E12" si="4">D13+D14</f>
        <v>0</v>
      </c>
      <c r="E12" s="64">
        <f t="shared" si="4"/>
        <v>0</v>
      </c>
    </row>
    <row r="13" spans="1:5" x14ac:dyDescent="0.25">
      <c r="B13" s="44" t="s">
        <v>45</v>
      </c>
      <c r="C13" s="129"/>
      <c r="D13" s="129"/>
      <c r="E13" s="129"/>
    </row>
    <row r="14" spans="1:5" x14ac:dyDescent="0.25">
      <c r="B14" s="44" t="s">
        <v>46</v>
      </c>
      <c r="C14" s="129"/>
      <c r="D14" s="129"/>
      <c r="E14" s="129"/>
    </row>
    <row r="15" spans="1:5" x14ac:dyDescent="0.25">
      <c r="B15" s="10" t="s">
        <v>47</v>
      </c>
      <c r="C15" s="64">
        <f>C16+C17+C18</f>
        <v>0</v>
      </c>
      <c r="D15" s="64">
        <f t="shared" ref="D15:E15" si="5">D16+D17+D18</f>
        <v>0</v>
      </c>
      <c r="E15" s="64">
        <f t="shared" si="5"/>
        <v>0</v>
      </c>
    </row>
    <row r="16" spans="1:5" x14ac:dyDescent="0.25">
      <c r="B16" s="17" t="s">
        <v>48</v>
      </c>
      <c r="C16" s="129"/>
      <c r="D16" s="129"/>
      <c r="E16" s="131"/>
    </row>
    <row r="17" spans="2:11" x14ac:dyDescent="0.25">
      <c r="B17" s="44" t="s">
        <v>49</v>
      </c>
      <c r="C17" s="129"/>
      <c r="D17" s="129"/>
      <c r="E17" s="129"/>
    </row>
    <row r="18" spans="2:11" ht="24" customHeight="1" x14ac:dyDescent="0.25">
      <c r="B18" s="18" t="s">
        <v>50</v>
      </c>
      <c r="C18" s="129"/>
      <c r="D18" s="129"/>
      <c r="E18" s="131"/>
    </row>
    <row r="19" spans="2:11" ht="15.75" customHeight="1" x14ac:dyDescent="0.25">
      <c r="B19" s="10" t="s">
        <v>51</v>
      </c>
      <c r="C19" s="64">
        <f>C20</f>
        <v>0</v>
      </c>
      <c r="D19" s="64">
        <f t="shared" ref="D19:E19" si="6">D20</f>
        <v>0</v>
      </c>
      <c r="E19" s="64">
        <f t="shared" si="6"/>
        <v>0</v>
      </c>
      <c r="K19" t="s">
        <v>130</v>
      </c>
    </row>
    <row r="20" spans="2:11" x14ac:dyDescent="0.25">
      <c r="B20" s="45" t="s">
        <v>52</v>
      </c>
      <c r="C20" s="129"/>
      <c r="D20" s="129"/>
      <c r="E20" s="129"/>
    </row>
    <row r="21" spans="2:11" ht="15.75" thickBot="1" x14ac:dyDescent="0.3">
      <c r="B21" s="47"/>
      <c r="C21" s="66"/>
      <c r="D21" s="66"/>
      <c r="E21" s="66"/>
      <c r="I21" s="127"/>
    </row>
    <row r="22" spans="2:11" x14ac:dyDescent="0.25">
      <c r="B22" s="46" t="s">
        <v>43</v>
      </c>
      <c r="C22" s="67">
        <f>C23+C26+C28+C31+C35</f>
        <v>4213046</v>
      </c>
      <c r="D22" s="67">
        <f>E22-C22</f>
        <v>73000</v>
      </c>
      <c r="E22" s="67">
        <f t="shared" ref="E22" si="7">E23+E26+E28+E31+E35</f>
        <v>4286046</v>
      </c>
    </row>
    <row r="23" spans="2:11" x14ac:dyDescent="0.25">
      <c r="B23" s="10" t="s">
        <v>13</v>
      </c>
      <c r="C23" s="64">
        <f>C24+C25</f>
        <v>4182096</v>
      </c>
      <c r="D23" s="67">
        <f>E23-C23</f>
        <v>68000</v>
      </c>
      <c r="E23" s="64">
        <f t="shared" ref="E23" si="8">E24+E25</f>
        <v>4250096</v>
      </c>
    </row>
    <row r="24" spans="2:11" x14ac:dyDescent="0.25">
      <c r="B24" s="42" t="s">
        <v>14</v>
      </c>
      <c r="C24" s="63">
        <v>4182096</v>
      </c>
      <c r="D24" s="68">
        <f>E24-C24</f>
        <v>68000</v>
      </c>
      <c r="E24" s="68">
        <v>4250096</v>
      </c>
    </row>
    <row r="25" spans="2:11" x14ac:dyDescent="0.25">
      <c r="B25" s="17" t="s">
        <v>15</v>
      </c>
      <c r="C25" s="63"/>
      <c r="D25" s="68">
        <f t="shared" ref="D25:D30" si="9">E25-C25</f>
        <v>0</v>
      </c>
      <c r="E25" s="68"/>
    </row>
    <row r="26" spans="2:11" x14ac:dyDescent="0.25">
      <c r="B26" s="10" t="s">
        <v>16</v>
      </c>
      <c r="C26" s="64">
        <f>C27</f>
        <v>30950</v>
      </c>
      <c r="D26" s="68">
        <f t="shared" si="9"/>
        <v>5000</v>
      </c>
      <c r="E26" s="64">
        <f t="shared" ref="D26:E26" si="10">E27</f>
        <v>35950</v>
      </c>
    </row>
    <row r="27" spans="2:11" x14ac:dyDescent="0.25">
      <c r="B27" s="43" t="s">
        <v>17</v>
      </c>
      <c r="C27" s="63">
        <v>30950</v>
      </c>
      <c r="D27" s="68">
        <f t="shared" si="9"/>
        <v>5000</v>
      </c>
      <c r="E27" s="63">
        <v>35950</v>
      </c>
    </row>
    <row r="28" spans="2:11" x14ac:dyDescent="0.25">
      <c r="B28" s="10" t="s">
        <v>44</v>
      </c>
      <c r="C28" s="64">
        <f>C29+C30</f>
        <v>0</v>
      </c>
      <c r="D28" s="68">
        <f t="shared" si="9"/>
        <v>0</v>
      </c>
      <c r="E28" s="64">
        <f t="shared" ref="D28:E28" si="11">E29+E30</f>
        <v>0</v>
      </c>
    </row>
    <row r="29" spans="2:11" ht="15" customHeight="1" x14ac:dyDescent="0.25">
      <c r="B29" s="17" t="s">
        <v>45</v>
      </c>
      <c r="C29" s="63"/>
      <c r="D29" s="68">
        <f t="shared" si="9"/>
        <v>0</v>
      </c>
      <c r="E29" s="63"/>
      <c r="F29" s="24"/>
      <c r="G29" s="24"/>
      <c r="H29" s="24"/>
    </row>
    <row r="30" spans="2:11" x14ac:dyDescent="0.25">
      <c r="B30" s="17" t="s">
        <v>46</v>
      </c>
      <c r="C30" s="63"/>
      <c r="D30" s="68">
        <f t="shared" si="9"/>
        <v>0</v>
      </c>
      <c r="E30" s="63"/>
      <c r="F30" s="24"/>
      <c r="G30" s="24"/>
      <c r="H30" s="24"/>
    </row>
    <row r="31" spans="2:11" x14ac:dyDescent="0.25">
      <c r="B31" s="10" t="s">
        <v>47</v>
      </c>
      <c r="C31" s="64">
        <f>C32+C33+C34</f>
        <v>0</v>
      </c>
      <c r="D31" s="64">
        <f t="shared" ref="D31:E31" si="12">D32+D33+D34</f>
        <v>0</v>
      </c>
      <c r="E31" s="64">
        <f t="shared" si="12"/>
        <v>0</v>
      </c>
      <c r="F31" s="24"/>
      <c r="G31" s="24"/>
      <c r="H31" s="24"/>
    </row>
    <row r="32" spans="2:11" x14ac:dyDescent="0.25">
      <c r="B32" s="17" t="s">
        <v>48</v>
      </c>
      <c r="C32" s="63"/>
      <c r="D32" s="63"/>
      <c r="E32" s="68"/>
    </row>
    <row r="33" spans="2:5" x14ac:dyDescent="0.25">
      <c r="B33" s="44" t="s">
        <v>49</v>
      </c>
      <c r="C33" s="63"/>
      <c r="D33" s="63"/>
      <c r="E33" s="63"/>
    </row>
    <row r="34" spans="2:5" ht="25.5" x14ac:dyDescent="0.25">
      <c r="B34" s="18" t="s">
        <v>50</v>
      </c>
      <c r="C34" s="63"/>
      <c r="D34" s="63"/>
      <c r="E34" s="68"/>
    </row>
    <row r="35" spans="2:5" x14ac:dyDescent="0.25">
      <c r="B35" s="10" t="s">
        <v>51</v>
      </c>
      <c r="C35" s="64">
        <f>C36</f>
        <v>0</v>
      </c>
      <c r="D35" s="64">
        <f t="shared" ref="D35:E35" si="13">D36</f>
        <v>0</v>
      </c>
      <c r="E35" s="64">
        <f t="shared" si="13"/>
        <v>0</v>
      </c>
    </row>
    <row r="36" spans="2:5" x14ac:dyDescent="0.25">
      <c r="B36" s="45" t="s">
        <v>52</v>
      </c>
      <c r="C36" s="63"/>
      <c r="D36" s="63"/>
      <c r="E36" s="63"/>
    </row>
    <row r="39" spans="2:5" x14ac:dyDescent="0.25">
      <c r="C39" s="65"/>
      <c r="D39" s="65"/>
      <c r="E39" s="65"/>
    </row>
  </sheetData>
  <sheetProtection selectLockedCells="1"/>
  <mergeCells count="3">
    <mergeCell ref="B2:E2"/>
    <mergeCell ref="A1:B1"/>
    <mergeCell ref="C1:D1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16"/>
  <sheetViews>
    <sheetView workbookViewId="0">
      <selection activeCell="D10" sqref="D10"/>
    </sheetView>
  </sheetViews>
  <sheetFormatPr defaultRowHeight="15" x14ac:dyDescent="0.25"/>
  <cols>
    <col min="2" max="2" width="51.5703125" customWidth="1"/>
    <col min="3" max="5" width="20.7109375" customWidth="1"/>
  </cols>
  <sheetData>
    <row r="1" spans="1:5" ht="18" x14ac:dyDescent="0.25">
      <c r="A1" s="412" t="s">
        <v>177</v>
      </c>
      <c r="B1" s="413"/>
      <c r="C1" s="431" t="s">
        <v>179</v>
      </c>
      <c r="D1" s="432"/>
      <c r="E1" s="3"/>
    </row>
    <row r="2" spans="1:5" ht="15.75" customHeight="1" x14ac:dyDescent="0.25">
      <c r="B2" s="435" t="s">
        <v>172</v>
      </c>
      <c r="C2" s="435"/>
      <c r="D2" s="435"/>
      <c r="E2" s="435"/>
    </row>
    <row r="3" spans="1:5" ht="18" x14ac:dyDescent="0.25">
      <c r="B3" s="3"/>
      <c r="C3" s="3"/>
      <c r="D3" s="3"/>
      <c r="E3" s="3"/>
    </row>
    <row r="4" spans="1:5" ht="51" x14ac:dyDescent="0.25">
      <c r="B4" s="28" t="s">
        <v>7</v>
      </c>
      <c r="C4" s="28" t="s">
        <v>184</v>
      </c>
      <c r="D4" s="28" t="s">
        <v>181</v>
      </c>
      <c r="E4" s="28" t="s">
        <v>185</v>
      </c>
    </row>
    <row r="5" spans="1:5" x14ac:dyDescent="0.25">
      <c r="B5" s="30">
        <v>1</v>
      </c>
      <c r="C5" s="30">
        <v>2</v>
      </c>
      <c r="D5" s="30">
        <v>3</v>
      </c>
      <c r="E5" s="30">
        <v>4</v>
      </c>
    </row>
    <row r="6" spans="1:5" ht="15.75" customHeight="1" x14ac:dyDescent="0.25">
      <c r="B6" s="10" t="s">
        <v>43</v>
      </c>
      <c r="C6" s="64">
        <f>C7+C11</f>
        <v>4213046</v>
      </c>
      <c r="D6" s="64">
        <f t="shared" ref="D6:E6" si="0">D7+D11</f>
        <v>73000</v>
      </c>
      <c r="E6" s="64">
        <f t="shared" si="0"/>
        <v>4286046</v>
      </c>
    </row>
    <row r="7" spans="1:5" x14ac:dyDescent="0.25">
      <c r="B7" s="10" t="s">
        <v>53</v>
      </c>
      <c r="C7" s="64">
        <f>C8+C9+C10</f>
        <v>4213046</v>
      </c>
      <c r="D7" s="64">
        <f t="shared" ref="D7:E7" si="1">D8+D9+D10</f>
        <v>73000</v>
      </c>
      <c r="E7" s="64">
        <f t="shared" si="1"/>
        <v>4286046</v>
      </c>
    </row>
    <row r="8" spans="1:5" x14ac:dyDescent="0.25">
      <c r="B8" s="13" t="s">
        <v>54</v>
      </c>
      <c r="C8" s="63"/>
      <c r="D8" s="63"/>
      <c r="E8" s="63"/>
    </row>
    <row r="9" spans="1:5" x14ac:dyDescent="0.25">
      <c r="B9" s="48" t="s">
        <v>55</v>
      </c>
      <c r="C9" s="63">
        <v>4213046</v>
      </c>
      <c r="D9" s="63">
        <f>E9-C9</f>
        <v>73000</v>
      </c>
      <c r="E9" s="63">
        <v>4286046</v>
      </c>
    </row>
    <row r="10" spans="1:5" x14ac:dyDescent="0.25">
      <c r="B10" s="16" t="s">
        <v>56</v>
      </c>
      <c r="C10" s="63"/>
      <c r="D10" s="63"/>
      <c r="E10" s="68"/>
    </row>
    <row r="11" spans="1:5" x14ac:dyDescent="0.25">
      <c r="B11" s="10" t="s">
        <v>57</v>
      </c>
      <c r="C11" s="35">
        <f>C12</f>
        <v>0</v>
      </c>
      <c r="D11" s="35">
        <f t="shared" ref="D11:E11" si="2">D12</f>
        <v>0</v>
      </c>
      <c r="E11" s="35">
        <f t="shared" si="2"/>
        <v>0</v>
      </c>
    </row>
    <row r="12" spans="1:5" x14ac:dyDescent="0.25">
      <c r="B12" s="18" t="s">
        <v>58</v>
      </c>
      <c r="C12" s="8"/>
      <c r="D12" s="8"/>
      <c r="E12" s="9"/>
    </row>
    <row r="14" spans="1:5" x14ac:dyDescent="0.25">
      <c r="B14" s="24"/>
      <c r="C14" s="24"/>
      <c r="D14" s="24"/>
      <c r="E14" s="24"/>
    </row>
    <row r="15" spans="1:5" x14ac:dyDescent="0.25">
      <c r="B15" s="24"/>
      <c r="C15" s="24"/>
      <c r="D15" s="24"/>
      <c r="E15" s="24"/>
    </row>
    <row r="16" spans="1:5" x14ac:dyDescent="0.25">
      <c r="B16" s="24"/>
      <c r="C16" s="24"/>
      <c r="D16" s="24"/>
      <c r="E16" s="24"/>
    </row>
  </sheetData>
  <sheetProtection selectLockedCells="1"/>
  <mergeCells count="3">
    <mergeCell ref="B2:E2"/>
    <mergeCell ref="A1:B1"/>
    <mergeCell ref="C1:D1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 Račun prihoda i rashoda (2)'!Podrucje_ispisa</vt:lpstr>
      <vt:lpstr>'POSEBNI DIO'!Podrucje_ispisa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Lončar</cp:lastModifiedBy>
  <cp:lastPrinted>2024-12-13T06:56:12Z</cp:lastPrinted>
  <dcterms:created xsi:type="dcterms:W3CDTF">2022-08-12T12:51:27Z</dcterms:created>
  <dcterms:modified xsi:type="dcterms:W3CDTF">2025-12-08T12:03:29Z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